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420" windowHeight="5190" tabRatio="862" activeTab="2"/>
  </bookViews>
  <sheets>
    <sheet name="Загальна інформація" sheetId="2" r:id="rId1"/>
    <sheet name="1. Зведений звіт" sheetId="1" r:id="rId2"/>
    <sheet name="2. Детальний звіт" sheetId="24" r:id="rId3"/>
  </sheets>
  <definedNames>
    <definedName name="_xlnm.Print_Area" localSheetId="1">'1. Зведений звіт'!$A$1:$H$21</definedName>
    <definedName name="_xlnm.Print_Area" localSheetId="2">'2. Детальний звіт'!$A$1:$T$73</definedName>
    <definedName name="_xlnm.Print_Area" localSheetId="0">'Загальна інформація'!$A$1:$E$29</definedName>
  </definedNames>
  <calcPr calcId="125725"/>
</workbook>
</file>

<file path=xl/calcChain.xml><?xml version="1.0" encoding="utf-8"?>
<calcChain xmlns="http://schemas.openxmlformats.org/spreadsheetml/2006/main">
  <c r="Q8" i="24"/>
  <c r="F14" i="1"/>
  <c r="F13"/>
  <c r="F12"/>
  <c r="F11"/>
  <c r="F10"/>
  <c r="F9"/>
  <c r="F8"/>
  <c r="E14"/>
  <c r="E12"/>
  <c r="E10"/>
  <c r="E9"/>
  <c r="D14"/>
  <c r="D13"/>
  <c r="D12"/>
  <c r="D11"/>
  <c r="D10"/>
  <c r="D9"/>
  <c r="D8"/>
  <c r="I37" i="24"/>
  <c r="I44"/>
  <c r="I66"/>
  <c r="I59"/>
  <c r="I51"/>
  <c r="R41"/>
  <c r="Q41"/>
  <c r="P41"/>
  <c r="R22"/>
  <c r="R24"/>
  <c r="R25"/>
  <c r="R31"/>
  <c r="R30"/>
  <c r="R8"/>
  <c r="Q9"/>
  <c r="R9"/>
  <c r="Q10"/>
  <c r="R10"/>
  <c r="Q11"/>
  <c r="R11"/>
  <c r="Q12"/>
  <c r="R12"/>
  <c r="Q13"/>
  <c r="R13"/>
  <c r="Q14"/>
  <c r="R14"/>
  <c r="Q15"/>
  <c r="R15"/>
  <c r="Q16"/>
  <c r="R16"/>
  <c r="R17"/>
  <c r="Q17"/>
  <c r="P8"/>
  <c r="P9"/>
  <c r="P10"/>
  <c r="P11"/>
  <c r="P12"/>
  <c r="P13"/>
  <c r="P14"/>
  <c r="P15"/>
  <c r="P16"/>
  <c r="P17"/>
  <c r="Q22"/>
  <c r="P22"/>
  <c r="P23"/>
  <c r="Q23"/>
  <c r="R23"/>
  <c r="Q24"/>
  <c r="P24"/>
  <c r="P25"/>
  <c r="Q25"/>
  <c r="Q26"/>
  <c r="P26"/>
  <c r="R26"/>
  <c r="P27"/>
  <c r="Q27"/>
  <c r="R27"/>
  <c r="Q30"/>
  <c r="P30"/>
  <c r="P31"/>
  <c r="Q31"/>
  <c r="P35"/>
  <c r="Q35"/>
  <c r="R35"/>
  <c r="P36"/>
  <c r="Q36"/>
  <c r="R36"/>
  <c r="I48" l="1"/>
  <c r="I52" s="1"/>
  <c r="I32" l="1"/>
  <c r="R57"/>
  <c r="R46" l="1"/>
  <c r="P46"/>
  <c r="N48"/>
  <c r="L48"/>
  <c r="Q46"/>
  <c r="N37"/>
  <c r="L37"/>
  <c r="G37"/>
  <c r="G48" l="1"/>
  <c r="Q37" l="1"/>
  <c r="N59" l="1"/>
  <c r="L59"/>
  <c r="E13" i="1" s="1"/>
  <c r="P58" i="24"/>
  <c r="Q58" l="1"/>
  <c r="N18"/>
  <c r="L18"/>
  <c r="E8" i="1" s="1"/>
  <c r="Q40" i="24" l="1"/>
  <c r="Q62" l="1"/>
  <c r="Q63"/>
  <c r="Q64"/>
  <c r="Q65"/>
  <c r="Q61"/>
  <c r="Q57"/>
  <c r="Q59" s="1"/>
  <c r="N51"/>
  <c r="L51"/>
  <c r="Q50"/>
  <c r="Q51" s="1"/>
  <c r="Q47"/>
  <c r="Q48" s="1"/>
  <c r="Q42"/>
  <c r="Q43"/>
  <c r="Q32" l="1"/>
  <c r="L32" l="1"/>
  <c r="R62" l="1"/>
  <c r="R63"/>
  <c r="R64"/>
  <c r="R65"/>
  <c r="R61"/>
  <c r="R42"/>
  <c r="R43"/>
  <c r="R47"/>
  <c r="R50"/>
  <c r="P62"/>
  <c r="P63"/>
  <c r="P64"/>
  <c r="P65"/>
  <c r="P61"/>
  <c r="P57"/>
  <c r="P42"/>
  <c r="P43"/>
  <c r="P44"/>
  <c r="P47"/>
  <c r="P48" s="1"/>
  <c r="P50"/>
  <c r="P51"/>
  <c r="N44" l="1"/>
  <c r="L28"/>
  <c r="L33" s="1"/>
  <c r="N28"/>
  <c r="N52" l="1"/>
  <c r="N66" l="1"/>
  <c r="L66"/>
  <c r="N32" l="1"/>
  <c r="N33" s="1"/>
  <c r="N67" l="1"/>
  <c r="G66"/>
  <c r="G51"/>
  <c r="G32"/>
  <c r="G14" i="1" l="1"/>
  <c r="Q66" i="24"/>
  <c r="F15" i="1"/>
  <c r="H12" l="1"/>
  <c r="H10"/>
  <c r="H14"/>
  <c r="G8" l="1"/>
  <c r="H8"/>
  <c r="H13" l="1"/>
  <c r="P40" i="24" l="1"/>
  <c r="Q44"/>
  <c r="Q52" s="1"/>
  <c r="L44" l="1"/>
  <c r="L52" s="1"/>
  <c r="E11" i="1" s="1"/>
  <c r="L67" i="24" l="1"/>
  <c r="H11" i="1" l="1"/>
  <c r="E15"/>
  <c r="G11"/>
  <c r="G28" i="24"/>
  <c r="G33" s="1"/>
  <c r="I28" l="1"/>
  <c r="I33" s="1"/>
  <c r="Q33" s="1"/>
  <c r="Q28"/>
  <c r="D15" i="1" l="1"/>
  <c r="G15" s="1"/>
  <c r="H9"/>
  <c r="H15" s="1"/>
  <c r="G9"/>
  <c r="R40" i="24"/>
  <c r="G44"/>
  <c r="G52" s="1"/>
  <c r="R58" l="1"/>
  <c r="G59"/>
  <c r="I18"/>
  <c r="I67" s="1"/>
  <c r="Q67" s="1"/>
  <c r="Q18"/>
  <c r="G18"/>
  <c r="G67" l="1"/>
</calcChain>
</file>

<file path=xl/sharedStrings.xml><?xml version="1.0" encoding="utf-8"?>
<sst xmlns="http://schemas.openxmlformats.org/spreadsheetml/2006/main" count="205" uniqueCount="123">
  <si>
    <t>№ з/п</t>
  </si>
  <si>
    <t>Впровадження та розвиток інформаційних технологій</t>
  </si>
  <si>
    <t>Інше</t>
  </si>
  <si>
    <t>Виконавець робіт, послуг, продавець товару, визначено на тендері чи без</t>
  </si>
  <si>
    <t>Одиниця виміру</t>
  </si>
  <si>
    <t>Будівництво, модернізація та реконструкція електричних мереж та обладнання</t>
  </si>
  <si>
    <t>Усього</t>
  </si>
  <si>
    <t>Різниця між фактичною вартістю одиниці продукції та плановою, %</t>
  </si>
  <si>
    <t>з</t>
  </si>
  <si>
    <t>Залишилось не профінансовано</t>
  </si>
  <si>
    <t>Відсоток фінансування</t>
  </si>
  <si>
    <t>до</t>
  </si>
  <si>
    <t>Заходи зі зниження нетехнічних витрат електричної енергії</t>
  </si>
  <si>
    <t>Впровадження та розвиток систем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</si>
  <si>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</si>
  <si>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</si>
  <si>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</si>
  <si>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</si>
  <si>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</si>
  <si>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</si>
  <si>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Модернізація та закупівля колісної техніки</t>
  </si>
  <si>
    <t>профінансовано</t>
  </si>
  <si>
    <t>освоєно</t>
  </si>
  <si>
    <t>джерело фінансування</t>
  </si>
  <si>
    <t>Найменування заходів інвестиційної програми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</si>
  <si>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</si>
  <si>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</si>
  <si>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</si>
  <si>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</si>
  <si>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</si>
  <si>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</si>
  <si>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</si>
  <si>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</si>
  <si>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</si>
  <si>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</si>
  <si>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</si>
  <si>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</si>
  <si>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</si>
  <si>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</si>
  <si>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</si>
  <si>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</si>
  <si>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км</t>
  </si>
  <si>
    <t>шт</t>
  </si>
  <si>
    <t xml:space="preserve">Витрати на виніс 1-фазних лічильників власними силами на фасад будинків </t>
  </si>
  <si>
    <t>Закупівля нових робочих станцій</t>
  </si>
  <si>
    <t>Закупівля програмного забезпечення, у т.ч.:</t>
  </si>
  <si>
    <t>Реконструкція/технічне переоснащення ПЛ-0,4 кВ самоутримним ізольованим проводом</t>
  </si>
  <si>
    <t xml:space="preserve">Витрати на виніс 3-фазних лічильників власними силами на фасад будинків </t>
  </si>
  <si>
    <t>Ліцензування програмного забезпечення Microsoft</t>
  </si>
  <si>
    <t>Залишилось не профінансовано,
тис. грн (без ПДВ)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</si>
  <si>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</si>
  <si>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</si>
  <si>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</si>
  <si>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Невмержицький С.М.</t>
  </si>
  <si>
    <t>Закупівля нового мережевого обладнання</t>
  </si>
  <si>
    <t>Виконано</t>
  </si>
  <si>
    <t>Причини невико-нання плану</t>
  </si>
  <si>
    <t>кількість</t>
  </si>
  <si>
    <t>вартість, тис. грн</t>
  </si>
  <si>
    <t xml:space="preserve"> кількість</t>
  </si>
  <si>
    <t>Всього:</t>
  </si>
  <si>
    <t>Заміна приладів обліку власними силами</t>
  </si>
  <si>
    <t>Спецмеханізми</t>
  </si>
  <si>
    <t>Усього по програмі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</si>
  <si>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</si>
  <si>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</si>
  <si>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</si>
  <si>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>2.1.2</t>
  </si>
  <si>
    <t>2.1.3</t>
  </si>
  <si>
    <t>2.1.4</t>
  </si>
  <si>
    <t>2.1.5</t>
  </si>
  <si>
    <t>3-ф прилад обліку для зведення балансу</t>
  </si>
  <si>
    <t>2.1.6</t>
  </si>
  <si>
    <t>ПрАТ "Рівнеобленерго"</t>
  </si>
  <si>
    <t>Заміна однофазних відгалужень до житлових будинків на ізольовані</t>
  </si>
  <si>
    <t>Заміна трифазних відгалужень до житлових будинків на ізольовані</t>
  </si>
  <si>
    <t>питома вартість,
тис. грн
без ПДВ</t>
  </si>
  <si>
    <t>загальна вартість, тис. грн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</si>
  <si>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2019 рік</t>
    </r>
    <r>
      <rPr>
        <sz val="11"/>
        <rFont val="Times New Roman"/>
        <family val="1"/>
        <charset val="204"/>
      </rPr>
      <t>, тис. грн (без ПДВ)</t>
    </r>
  </si>
  <si>
    <r>
      <t xml:space="preserve">Заплановано на </t>
    </r>
    <r>
      <rPr>
        <sz val="11"/>
        <color rgb="FFFF0000"/>
        <rFont val="Times New Roman"/>
        <family val="1"/>
        <charset val="204"/>
      </rPr>
      <t xml:space="preserve">І квартал </t>
    </r>
    <r>
      <rPr>
        <sz val="11"/>
        <rFont val="Times New Roman"/>
        <family val="1"/>
        <charset val="204"/>
      </rPr>
      <t xml:space="preserve"> (з наростаючим підсумком),
тис. грн  (без ПДВ)</t>
    </r>
  </si>
  <si>
    <t>Амортизація - 38248,00 Розвиток виробництва/виробничі інвестиції - 9825,24</t>
  </si>
  <si>
    <t>Реактивна е/е</t>
  </si>
  <si>
    <t>Будівництво/реконструкція РТП-10/0,4кВ</t>
  </si>
  <si>
    <t>Додатково отриманий дохід за результатом діяльності 2017р. - 2660,02 Реактивна е/е - 5310,34</t>
  </si>
  <si>
    <t>Реконструкція/будівництво КЛ-6-10кВ:</t>
  </si>
  <si>
    <t>Виготовлення ПКД (встановлення реклоузера на ПЛ-10 кВ)</t>
  </si>
  <si>
    <t xml:space="preserve"> Реактивна е/е</t>
  </si>
  <si>
    <t>План розвитку оператора системи розподілу ПрАТ "Рівнеобленерго"</t>
  </si>
  <si>
    <t>Реконструкція ПС110/10 "Південна" - "Заміна масляних вимикачів 110 кВ" на елегазові   вимикачі 110 кВ  з  мікропроцесорними захистами</t>
  </si>
  <si>
    <t>Розвиток виробництва/виробничі інвестиції-9172,76 Додатково отриманий дохід за результатом діяльності 2017р. - 3997,98</t>
  </si>
  <si>
    <t>Виготовлення ПКД на реконструкцію ВРП 110-35 кВ ПС110/35/10кВ Сарни</t>
  </si>
  <si>
    <t>Виготовлення ПКД на заміну ВД, КЗ 110 Т-1, Т-2 на вакуумні або елегазові вимикачі 110 кВ з мікропроцесорними захистами на ПС 110/10 кВ Західна</t>
  </si>
  <si>
    <t xml:space="preserve">1-ф багатотарифний лічильник з модулем дистанційного зчитування (типу -СМАРТ) </t>
  </si>
  <si>
    <t xml:space="preserve">3-ф багатотарифний лічильник з модулем дистанційного зчитування (типу -СМАРТ) </t>
  </si>
  <si>
    <t>маршрутизатор для однотрансформаторної підстанції</t>
  </si>
  <si>
    <t>маршрутизатор для двотрансформаторної підстанції</t>
  </si>
  <si>
    <t xml:space="preserve">трансформатори струму </t>
  </si>
  <si>
    <t>Телемеханіка  Граніт Мікро  Рівненський міський РЕМ РП-1 (10 кВ)</t>
  </si>
  <si>
    <t>Телемеханіка  Граніт Мікро  Рівненський міський РЕМ РП-2 (10 кВ)</t>
  </si>
  <si>
    <t>4.1</t>
  </si>
  <si>
    <t>4.2</t>
  </si>
  <si>
    <t>Портативний компютер Lenovo ThinkPad E</t>
  </si>
  <si>
    <t>4.3</t>
  </si>
  <si>
    <t xml:space="preserve">БФП для середніх робочих груп HP LJ </t>
  </si>
  <si>
    <t>4.4</t>
  </si>
  <si>
    <t xml:space="preserve">ББЖ APC Smart UPS Online </t>
  </si>
  <si>
    <t>Система прицезійного серверного охолодження та парозволоження</t>
  </si>
  <si>
    <t>Комутатор HP BLc VC FlexFabric 10Gb/24-port Opt</t>
  </si>
  <si>
    <t>сітроен берлінго(пасажир)</t>
  </si>
  <si>
    <t>ТК-U-3909ВП6</t>
  </si>
  <si>
    <t>Прилад для пошуку кабельних ліній Трассошукач  ПОИСК 410Д Мастер з генератором ГК-310А-2</t>
  </si>
  <si>
    <t>шт.</t>
  </si>
  <si>
    <t>Комплект для пошуку прихованих комунікацій LKZ-700</t>
  </si>
  <si>
    <t>Тестер масляних вимикачів ТМВ-2 в комплекті</t>
  </si>
  <si>
    <t>Набор для монтажа СИП НИС-1</t>
  </si>
  <si>
    <t>Прилад УДЗ-71</t>
  </si>
  <si>
    <r>
      <t xml:space="preserve">2. Детальний звіт щодо виконання інвестиційної програми ПрАТ "Рівнеобленерго" за </t>
    </r>
    <r>
      <rPr>
        <b/>
        <sz val="20"/>
        <color rgb="FFFF0000"/>
        <rFont val="Times New Roman"/>
        <family val="1"/>
        <charset val="204"/>
      </rPr>
      <t>січень-березень</t>
    </r>
    <r>
      <rPr>
        <b/>
        <sz val="20"/>
        <rFont val="Times New Roman"/>
        <family val="1"/>
        <charset val="204"/>
      </rPr>
      <t xml:space="preserve"> 2019 року</t>
    </r>
  </si>
  <si>
    <t>Заплановано на 2019 рік</t>
  </si>
  <si>
    <t xml:space="preserve">Заплановано на І квартал
(з наростаючим підсумком) </t>
  </si>
  <si>
    <r>
      <t xml:space="preserve">1. Звіт щодо виконання інвестиційної програми ПрАТ "Рівнеобленерго" </t>
    </r>
    <r>
      <rPr>
        <b/>
        <sz val="14"/>
        <color indexed="10"/>
        <rFont val="Times New Roman"/>
        <family val="1"/>
        <charset val="204"/>
      </rPr>
      <t xml:space="preserve">за січень-березень 2019 року </t>
    </r>
  </si>
  <si>
    <r>
      <t>Виконано за</t>
    </r>
    <r>
      <rPr>
        <sz val="11"/>
        <color rgb="FFFF0000"/>
        <rFont val="Times New Roman"/>
        <family val="1"/>
        <charset val="204"/>
      </rPr>
      <t xml:space="preserve"> І квартал </t>
    </r>
    <r>
      <rPr>
        <sz val="11"/>
        <rFont val="Times New Roman"/>
        <family val="1"/>
        <charset val="204"/>
      </rPr>
      <t>(з наростаючим підсумком), тис. грн (без ПДВ)</t>
    </r>
  </si>
  <si>
    <t>"19 " квітня  2019 року</t>
  </si>
  <si>
    <t>" 19  "  квітня  2019 року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</si>
</sst>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0_ ;[Red]\-#,##0.00\ "/>
    <numFmt numFmtId="166" formatCode="#,##0.0_ ;[Red]\-#,##0.0\ "/>
    <numFmt numFmtId="167" formatCode="#,##0.000_ ;[Red]\-#,##0.000\ "/>
    <numFmt numFmtId="168" formatCode="#,##0_ ;[Red]\-#,##0\ "/>
  </numFmts>
  <fonts count="57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454545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22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4" fillId="0" borderId="0"/>
    <xf numFmtId="0" fontId="8" fillId="0" borderId="0"/>
    <xf numFmtId="0" fontId="8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20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9" fontId="51" fillId="0" borderId="0" applyFont="0" applyFill="0" applyBorder="0" applyAlignment="0" applyProtection="0"/>
    <xf numFmtId="0" fontId="8" fillId="0" borderId="0"/>
    <xf numFmtId="0" fontId="14" fillId="0" borderId="0"/>
    <xf numFmtId="0" fontId="14" fillId="0" borderId="0"/>
    <xf numFmtId="0" fontId="14" fillId="0" borderId="0"/>
  </cellStyleXfs>
  <cellXfs count="286">
    <xf numFmtId="0" fontId="0" fillId="0" borderId="0" xfId="0"/>
    <xf numFmtId="0" fontId="3" fillId="0" borderId="0" xfId="34" applyFont="1" applyBorder="1" applyProtection="1"/>
    <xf numFmtId="0" fontId="3" fillId="0" borderId="0" xfId="34" applyFont="1" applyProtection="1"/>
    <xf numFmtId="0" fontId="6" fillId="0" borderId="0" xfId="34" applyFont="1"/>
    <xf numFmtId="0" fontId="7" fillId="0" borderId="0" xfId="34" applyFont="1"/>
    <xf numFmtId="0" fontId="9" fillId="0" borderId="0" xfId="34" applyFont="1" applyAlignment="1">
      <alignment horizontal="left" indent="1"/>
    </xf>
    <xf numFmtId="0" fontId="6" fillId="0" borderId="0" xfId="34" applyFont="1" applyProtection="1"/>
    <xf numFmtId="0" fontId="6" fillId="0" borderId="0" xfId="34" applyFont="1" applyAlignment="1" applyProtection="1">
      <alignment horizontal="left" indent="1"/>
    </xf>
    <xf numFmtId="0" fontId="7" fillId="0" borderId="10" xfId="34" applyNumberFormat="1" applyFont="1" applyFill="1" applyBorder="1" applyAlignment="1" applyProtection="1">
      <alignment horizontal="center" vertical="center" wrapText="1"/>
    </xf>
    <xf numFmtId="4" fontId="7" fillId="0" borderId="10" xfId="34" applyNumberFormat="1" applyFont="1" applyFill="1" applyBorder="1" applyAlignment="1" applyProtection="1">
      <alignment horizontal="center" vertical="center"/>
    </xf>
    <xf numFmtId="10" fontId="7" fillId="0" borderId="10" xfId="34" applyNumberFormat="1" applyFont="1" applyFill="1" applyBorder="1" applyAlignment="1" applyProtection="1">
      <alignment horizontal="center" vertical="center"/>
    </xf>
    <xf numFmtId="0" fontId="7" fillId="0" borderId="0" xfId="34" applyFont="1" applyProtection="1"/>
    <xf numFmtId="0" fontId="7" fillId="0" borderId="10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0" xfId="34" applyFont="1" applyFill="1" applyBorder="1" applyAlignment="1" applyProtection="1">
      <alignment horizontal="center" vertical="center"/>
    </xf>
    <xf numFmtId="4" fontId="7" fillId="0" borderId="10" xfId="34" applyNumberFormat="1" applyFont="1" applyFill="1" applyBorder="1" applyAlignment="1" applyProtection="1">
      <alignment horizontal="center" vertical="center"/>
      <protection locked="0"/>
    </xf>
    <xf numFmtId="0" fontId="7" fillId="0" borderId="0" xfId="34" applyFont="1" applyFill="1" applyProtection="1"/>
    <xf numFmtId="0" fontId="7" fillId="0" borderId="0" xfId="34" applyFont="1" applyFill="1"/>
    <xf numFmtId="0" fontId="9" fillId="0" borderId="13" xfId="34" applyFont="1" applyFill="1" applyBorder="1" applyAlignment="1" applyProtection="1">
      <alignment horizontal="center" vertical="center"/>
    </xf>
    <xf numFmtId="0" fontId="12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>
      <alignment horizontal="left" vertical="center" indent="1"/>
    </xf>
    <xf numFmtId="0" fontId="9" fillId="0" borderId="11" xfId="34" applyFont="1" applyFill="1" applyBorder="1" applyAlignment="1" applyProtection="1">
      <alignment horizontal="center" vertical="center"/>
    </xf>
    <xf numFmtId="0" fontId="8" fillId="0" borderId="0" xfId="34" applyFont="1" applyFill="1"/>
    <xf numFmtId="0" fontId="8" fillId="0" borderId="0" xfId="34" applyFont="1" applyAlignment="1" applyProtection="1">
      <alignment horizontal="left" indent="4"/>
    </xf>
    <xf numFmtId="0" fontId="8" fillId="0" borderId="0" xfId="34" applyFont="1" applyProtection="1"/>
    <xf numFmtId="0" fontId="9" fillId="0" borderId="0" xfId="34" applyFont="1" applyAlignment="1"/>
    <xf numFmtId="0" fontId="9" fillId="0" borderId="0" xfId="34" applyFont="1" applyAlignment="1">
      <alignment horizontal="left" indent="4"/>
    </xf>
    <xf numFmtId="0" fontId="13" fillId="0" borderId="0" xfId="34" applyFont="1" applyFill="1" applyAlignment="1">
      <alignment horizontal="left"/>
    </xf>
    <xf numFmtId="0" fontId="14" fillId="0" borderId="0" xfId="34" applyFont="1" applyFill="1" applyProtection="1"/>
    <xf numFmtId="0" fontId="6" fillId="0" borderId="0" xfId="34" applyFont="1" applyFill="1"/>
    <xf numFmtId="0" fontId="15" fillId="0" borderId="0" xfId="34" applyFont="1" applyFill="1"/>
    <xf numFmtId="0" fontId="6" fillId="0" borderId="0" xfId="34" applyFont="1" applyFill="1" applyAlignment="1">
      <alignment horizontal="center"/>
    </xf>
    <xf numFmtId="0" fontId="16" fillId="0" borderId="0" xfId="34" applyFont="1" applyFill="1"/>
    <xf numFmtId="0" fontId="6" fillId="0" borderId="0" xfId="53" applyFont="1" applyFill="1" applyProtection="1">
      <protection hidden="1"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6" fillId="0" borderId="0" xfId="53" applyFont="1" applyFill="1" applyAlignment="1" applyProtection="1">
      <alignment horizontal="left" indent="3"/>
      <protection hidden="1"/>
    </xf>
    <xf numFmtId="0" fontId="6" fillId="0" borderId="0" xfId="53" applyFont="1" applyFill="1" applyAlignment="1" applyProtection="1">
      <protection hidden="1"/>
    </xf>
    <xf numFmtId="0" fontId="7" fillId="24" borderId="10" xfId="34" applyFont="1" applyFill="1" applyBorder="1" applyAlignment="1" applyProtection="1">
      <alignment horizontal="center" vertical="top" wrapText="1"/>
    </xf>
    <xf numFmtId="0" fontId="7" fillId="24" borderId="10" xfId="34" applyFont="1" applyFill="1" applyBorder="1" applyAlignment="1" applyProtection="1">
      <alignment horizontal="center" vertical="center"/>
    </xf>
    <xf numFmtId="0" fontId="4" fillId="0" borderId="0" xfId="53" applyFont="1" applyBorder="1" applyAlignment="1" applyProtection="1">
      <alignment horizontal="left"/>
      <protection hidden="1"/>
    </xf>
    <xf numFmtId="0" fontId="7" fillId="0" borderId="0" xfId="35" applyFont="1" applyAlignment="1">
      <alignment horizontal="center" vertical="center" wrapText="1"/>
    </xf>
    <xf numFmtId="0" fontId="7" fillId="0" borderId="0" xfId="53" applyFont="1" applyProtection="1">
      <protection hidden="1"/>
    </xf>
    <xf numFmtId="0" fontId="6" fillId="0" borderId="0" xfId="37" applyFont="1" applyFill="1"/>
    <xf numFmtId="0" fontId="4" fillId="0" borderId="0" xfId="53" applyFont="1" applyFill="1" applyBorder="1" applyAlignment="1" applyProtection="1">
      <alignment horizontal="left"/>
      <protection hidden="1"/>
    </xf>
    <xf numFmtId="0" fontId="6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center" vertical="center"/>
    </xf>
    <xf numFmtId="0" fontId="8" fillId="0" borderId="0" xfId="38" applyFont="1" applyAlignment="1" applyProtection="1">
      <alignment horizontal="center" vertical="center"/>
    </xf>
    <xf numFmtId="0" fontId="7" fillId="0" borderId="0" xfId="53" applyFont="1" applyFill="1" applyProtection="1">
      <protection hidden="1"/>
    </xf>
    <xf numFmtId="4" fontId="4" fillId="25" borderId="10" xfId="34" applyNumberFormat="1" applyFont="1" applyFill="1" applyBorder="1" applyAlignment="1" applyProtection="1">
      <alignment horizontal="center" vertical="center"/>
    </xf>
    <xf numFmtId="10" fontId="4" fillId="25" borderId="10" xfId="34" applyNumberFormat="1" applyFont="1" applyFill="1" applyBorder="1" applyAlignment="1" applyProtection="1">
      <alignment horizontal="center" vertical="center"/>
    </xf>
    <xf numFmtId="0" fontId="7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/>
    </xf>
    <xf numFmtId="0" fontId="21" fillId="0" borderId="0" xfId="53" applyFont="1" applyAlignment="1" applyProtection="1">
      <alignment horizontal="left"/>
      <protection hidden="1"/>
    </xf>
    <xf numFmtId="0" fontId="7" fillId="0" borderId="0" xfId="38" applyFont="1" applyAlignment="1" applyProtection="1">
      <alignment horizontal="center" vertical="center"/>
    </xf>
    <xf numFmtId="0" fontId="7" fillId="0" borderId="0" xfId="53" applyFont="1" applyAlignment="1" applyProtection="1">
      <protection hidden="1"/>
    </xf>
    <xf numFmtId="14" fontId="1" fillId="25" borderId="14" xfId="34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/>
    <xf numFmtId="0" fontId="7" fillId="0" borderId="0" xfId="58" applyFont="1" applyFill="1" applyBorder="1"/>
    <xf numFmtId="0" fontId="7" fillId="0" borderId="0" xfId="58" applyFont="1" applyFill="1" applyAlignment="1">
      <alignment horizontal="center" vertical="center" wrapText="1"/>
    </xf>
    <xf numFmtId="0" fontId="9" fillId="0" borderId="10" xfId="54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 vertical="center" wrapText="1"/>
    </xf>
    <xf numFmtId="164" fontId="39" fillId="0" borderId="10" xfId="51" applyNumberFormat="1" applyFont="1" applyFill="1" applyBorder="1" applyAlignment="1">
      <alignment horizontal="center" vertical="center" wrapText="1"/>
    </xf>
    <xf numFmtId="0" fontId="39" fillId="0" borderId="10" xfId="40" applyFont="1" applyFill="1" applyBorder="1" applyAlignment="1">
      <alignment horizontal="center" vertical="center"/>
    </xf>
    <xf numFmtId="0" fontId="39" fillId="0" borderId="10" xfId="36" applyFont="1" applyFill="1" applyBorder="1" applyAlignment="1">
      <alignment horizontal="center" vertical="center"/>
    </xf>
    <xf numFmtId="0" fontId="39" fillId="0" borderId="10" xfId="57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left"/>
    </xf>
    <xf numFmtId="0" fontId="7" fillId="0" borderId="10" xfId="58" applyFont="1" applyFill="1" applyBorder="1" applyAlignment="1">
      <alignment horizontal="center" vertical="center"/>
    </xf>
    <xf numFmtId="167" fontId="7" fillId="0" borderId="10" xfId="58" applyNumberFormat="1" applyFont="1" applyFill="1" applyBorder="1" applyAlignment="1">
      <alignment horizontal="center" vertical="center"/>
    </xf>
    <xf numFmtId="166" fontId="7" fillId="0" borderId="10" xfId="58" applyNumberFormat="1" applyFont="1" applyFill="1" applyBorder="1" applyAlignment="1">
      <alignment horizontal="center" vertical="center" wrapText="1"/>
    </xf>
    <xf numFmtId="0" fontId="39" fillId="0" borderId="11" xfId="57" applyFont="1" applyFill="1" applyBorder="1" applyAlignment="1">
      <alignment horizontal="center" vertical="center"/>
    </xf>
    <xf numFmtId="0" fontId="39" fillId="0" borderId="11" xfId="57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0" fontId="4" fillId="0" borderId="0" xfId="58" applyFont="1" applyFill="1" applyBorder="1" applyAlignment="1">
      <alignment vertical="center"/>
    </xf>
    <xf numFmtId="166" fontId="4" fillId="0" borderId="0" xfId="58" applyNumberFormat="1" applyFont="1" applyFill="1" applyBorder="1" applyAlignment="1">
      <alignment horizontal="center" vertical="center"/>
    </xf>
    <xf numFmtId="166" fontId="4" fillId="0" borderId="0" xfId="58" applyNumberFormat="1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/>
      <protection hidden="1"/>
    </xf>
    <xf numFmtId="0" fontId="6" fillId="0" borderId="0" xfId="58" applyFont="1" applyAlignment="1">
      <alignment horizontal="center" vertical="center" wrapText="1"/>
    </xf>
    <xf numFmtId="0" fontId="9" fillId="0" borderId="0" xfId="58" applyFont="1" applyAlignment="1">
      <alignment horizontal="center"/>
    </xf>
    <xf numFmtId="0" fontId="6" fillId="0" borderId="0" xfId="58" applyFont="1" applyAlignment="1" applyProtection="1">
      <alignment horizontal="center" vertical="center"/>
    </xf>
    <xf numFmtId="0" fontId="8" fillId="0" borderId="0" xfId="58" applyFont="1" applyAlignment="1" applyProtection="1">
      <alignment horizontal="center" vertical="center"/>
    </xf>
    <xf numFmtId="0" fontId="9" fillId="0" borderId="0" xfId="53" applyFont="1" applyProtection="1">
      <protection hidden="1"/>
    </xf>
    <xf numFmtId="0" fontId="9" fillId="0" borderId="0" xfId="53" applyFont="1" applyAlignment="1" applyProtection="1">
      <protection hidden="1"/>
    </xf>
    <xf numFmtId="0" fontId="6" fillId="0" borderId="0" xfId="58" applyFont="1" applyFill="1"/>
    <xf numFmtId="0" fontId="15" fillId="0" borderId="0" xfId="58" applyFont="1" applyFill="1"/>
    <xf numFmtId="4" fontId="39" fillId="0" borderId="10" xfId="58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/>
    </xf>
    <xf numFmtId="3" fontId="39" fillId="0" borderId="10" xfId="58" applyNumberFormat="1" applyFont="1" applyFill="1" applyBorder="1" applyAlignment="1">
      <alignment horizontal="center" vertical="center"/>
    </xf>
    <xf numFmtId="2" fontId="39" fillId="0" borderId="10" xfId="58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 vertical="center"/>
    </xf>
    <xf numFmtId="2" fontId="40" fillId="0" borderId="10" xfId="58" applyNumberFormat="1" applyFont="1" applyFill="1" applyBorder="1" applyAlignment="1">
      <alignment horizontal="center" vertical="center"/>
    </xf>
    <xf numFmtId="168" fontId="39" fillId="0" borderId="10" xfId="58" applyNumberFormat="1" applyFont="1" applyFill="1" applyBorder="1" applyAlignment="1">
      <alignment horizontal="center" vertical="center" wrapText="1"/>
    </xf>
    <xf numFmtId="165" fontId="39" fillId="0" borderId="10" xfId="58" applyNumberFormat="1" applyFont="1" applyFill="1" applyBorder="1" applyAlignment="1">
      <alignment horizontal="center" vertical="center" wrapText="1"/>
    </xf>
    <xf numFmtId="168" fontId="9" fillId="0" borderId="10" xfId="58" applyNumberFormat="1" applyFont="1" applyFill="1" applyBorder="1" applyAlignment="1">
      <alignment horizontal="center" vertical="center"/>
    </xf>
    <xf numFmtId="166" fontId="9" fillId="0" borderId="10" xfId="58" applyNumberFormat="1" applyFont="1" applyFill="1" applyBorder="1" applyAlignment="1">
      <alignment horizontal="center" vertical="center"/>
    </xf>
    <xf numFmtId="165" fontId="12" fillId="0" borderId="10" xfId="58" applyNumberFormat="1" applyFont="1" applyFill="1" applyBorder="1" applyAlignment="1">
      <alignment horizontal="center" vertical="center" wrapText="1"/>
    </xf>
    <xf numFmtId="166" fontId="9" fillId="0" borderId="10" xfId="58" applyNumberFormat="1" applyFont="1" applyFill="1" applyBorder="1" applyAlignment="1">
      <alignment horizontal="center" vertical="center" wrapText="1"/>
    </xf>
    <xf numFmtId="0" fontId="42" fillId="0" borderId="10" xfId="61" applyFont="1" applyFill="1" applyBorder="1" applyAlignment="1">
      <alignment horizontal="center" vertical="center"/>
    </xf>
    <xf numFmtId="3" fontId="39" fillId="0" borderId="10" xfId="36" applyNumberFormat="1" applyFont="1" applyFill="1" applyBorder="1" applyAlignment="1">
      <alignment horizontal="center" vertical="center"/>
    </xf>
    <xf numFmtId="4" fontId="40" fillId="0" borderId="10" xfId="36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/>
    </xf>
    <xf numFmtId="4" fontId="12" fillId="0" borderId="10" xfId="58" applyNumberFormat="1" applyFont="1" applyFill="1" applyBorder="1" applyAlignment="1">
      <alignment horizontal="center"/>
    </xf>
    <xf numFmtId="2" fontId="40" fillId="0" borderId="10" xfId="58" applyNumberFormat="1" applyFont="1" applyFill="1" applyBorder="1" applyAlignment="1">
      <alignment horizontal="center"/>
    </xf>
    <xf numFmtId="1" fontId="40" fillId="0" borderId="10" xfId="58" applyNumberFormat="1" applyFont="1" applyFill="1" applyBorder="1" applyAlignment="1">
      <alignment horizontal="center"/>
    </xf>
    <xf numFmtId="4" fontId="40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 vertical="center" wrapText="1"/>
    </xf>
    <xf numFmtId="0" fontId="45" fillId="0" borderId="10" xfId="58" applyFont="1" applyFill="1" applyBorder="1" applyAlignment="1">
      <alignment horizontal="center"/>
    </xf>
    <xf numFmtId="0" fontId="12" fillId="0" borderId="10" xfId="58" applyFont="1" applyFill="1" applyBorder="1" applyAlignment="1">
      <alignment horizontal="left"/>
    </xf>
    <xf numFmtId="0" fontId="9" fillId="0" borderId="10" xfId="58" applyFont="1" applyFill="1" applyBorder="1" applyAlignment="1">
      <alignment horizontal="center" vertical="center"/>
    </xf>
    <xf numFmtId="167" fontId="9" fillId="0" borderId="10" xfId="58" applyNumberFormat="1" applyFont="1" applyFill="1" applyBorder="1" applyAlignment="1">
      <alignment horizontal="center" vertical="center"/>
    </xf>
    <xf numFmtId="0" fontId="9" fillId="24" borderId="10" xfId="34" applyFont="1" applyFill="1" applyBorder="1" applyAlignment="1" applyProtection="1">
      <alignment horizontal="center" vertical="top" wrapText="1"/>
    </xf>
    <xf numFmtId="166" fontId="43" fillId="25" borderId="10" xfId="58" applyNumberFormat="1" applyFont="1" applyFill="1" applyBorder="1" applyAlignment="1">
      <alignment horizontal="center" vertical="center" wrapText="1"/>
    </xf>
    <xf numFmtId="165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 wrapText="1"/>
    </xf>
    <xf numFmtId="4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/>
    </xf>
    <xf numFmtId="0" fontId="4" fillId="25" borderId="10" xfId="58" applyFont="1" applyFill="1" applyBorder="1" applyAlignment="1">
      <alignment horizontal="center" vertical="center" wrapText="1"/>
    </xf>
    <xf numFmtId="0" fontId="7" fillId="25" borderId="10" xfId="58" applyFont="1" applyFill="1" applyBorder="1" applyAlignment="1">
      <alignment horizontal="center" vertical="center" wrapText="1"/>
    </xf>
    <xf numFmtId="166" fontId="43" fillId="25" borderId="10" xfId="58" applyNumberFormat="1" applyFont="1" applyFill="1" applyBorder="1" applyAlignment="1">
      <alignment horizontal="center" vertical="center"/>
    </xf>
    <xf numFmtId="165" fontId="46" fillId="25" borderId="10" xfId="58" applyNumberFormat="1" applyFont="1" applyFill="1" applyBorder="1" applyAlignment="1">
      <alignment horizontal="center" vertical="center" wrapText="1"/>
    </xf>
    <xf numFmtId="4" fontId="46" fillId="25" borderId="10" xfId="58" applyNumberFormat="1" applyFont="1" applyFill="1" applyBorder="1" applyAlignment="1">
      <alignment horizontal="center" vertical="center"/>
    </xf>
    <xf numFmtId="10" fontId="39" fillId="0" borderId="10" xfId="58" applyNumberFormat="1" applyFont="1" applyFill="1" applyBorder="1" applyAlignment="1">
      <alignment horizontal="center" vertical="center"/>
    </xf>
    <xf numFmtId="165" fontId="9" fillId="0" borderId="10" xfId="58" applyNumberFormat="1" applyFont="1" applyFill="1" applyBorder="1" applyAlignment="1">
      <alignment horizontal="center" vertical="center" wrapText="1"/>
    </xf>
    <xf numFmtId="0" fontId="48" fillId="0" borderId="0" xfId="58" applyFont="1" applyAlignment="1">
      <alignment horizontal="center"/>
    </xf>
    <xf numFmtId="0" fontId="39" fillId="0" borderId="10" xfId="39" applyNumberFormat="1" applyFont="1" applyFill="1" applyBorder="1" applyAlignment="1">
      <alignment horizontal="center" vertical="center" wrapText="1"/>
    </xf>
    <xf numFmtId="166" fontId="39" fillId="0" borderId="10" xfId="58" applyNumberFormat="1" applyFont="1" applyFill="1" applyBorder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 wrapText="1"/>
    </xf>
    <xf numFmtId="0" fontId="46" fillId="25" borderId="10" xfId="58" applyFont="1" applyFill="1" applyBorder="1" applyAlignment="1">
      <alignment horizontal="center" vertical="center" wrapText="1"/>
    </xf>
    <xf numFmtId="0" fontId="49" fillId="25" borderId="10" xfId="58" applyFont="1" applyFill="1" applyBorder="1" applyAlignment="1">
      <alignment horizontal="center" vertical="center" wrapText="1"/>
    </xf>
    <xf numFmtId="0" fontId="13" fillId="0" borderId="0" xfId="58" applyFont="1" applyFill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/>
    </xf>
    <xf numFmtId="0" fontId="10" fillId="25" borderId="10" xfId="58" applyFont="1" applyFill="1" applyBorder="1" applyAlignment="1">
      <alignment horizontal="center" vertical="center" wrapText="1"/>
    </xf>
    <xf numFmtId="0" fontId="45" fillId="0" borderId="1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2" fontId="39" fillId="0" borderId="10" xfId="36" applyNumberFormat="1" applyFont="1" applyFill="1" applyBorder="1" applyAlignment="1">
      <alignment horizontal="center" vertical="center"/>
    </xf>
    <xf numFmtId="1" fontId="39" fillId="0" borderId="10" xfId="58" applyNumberFormat="1" applyFont="1" applyFill="1" applyBorder="1" applyAlignment="1">
      <alignment horizontal="center" vertical="center"/>
    </xf>
    <xf numFmtId="1" fontId="40" fillId="0" borderId="10" xfId="58" applyNumberFormat="1" applyFont="1" applyFill="1" applyBorder="1" applyAlignment="1">
      <alignment horizontal="center" vertical="center"/>
    </xf>
    <xf numFmtId="166" fontId="50" fillId="0" borderId="10" xfId="58" applyNumberFormat="1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/>
    </xf>
    <xf numFmtId="0" fontId="4" fillId="0" borderId="16" xfId="58" applyFont="1" applyFill="1" applyBorder="1" applyAlignment="1">
      <alignment horizontal="left" vertical="center"/>
    </xf>
    <xf numFmtId="2" fontId="39" fillId="0" borderId="10" xfId="52" applyNumberFormat="1" applyFont="1" applyFill="1" applyBorder="1" applyAlignment="1" applyProtection="1">
      <alignment horizontal="center" vertical="center" wrapText="1"/>
    </xf>
    <xf numFmtId="4" fontId="40" fillId="0" borderId="11" xfId="52" applyNumberFormat="1" applyFont="1" applyFill="1" applyBorder="1" applyAlignment="1" applyProtection="1">
      <alignment horizontal="center" vertical="center" wrapText="1"/>
    </xf>
    <xf numFmtId="2" fontId="39" fillId="0" borderId="10" xfId="54" applyNumberFormat="1" applyFont="1" applyFill="1" applyBorder="1" applyAlignment="1">
      <alignment horizontal="center" vertical="center"/>
    </xf>
    <xf numFmtId="1" fontId="39" fillId="0" borderId="10" xfId="54" applyNumberFormat="1" applyFont="1" applyFill="1" applyBorder="1" applyAlignment="1">
      <alignment horizontal="center" vertical="center"/>
    </xf>
    <xf numFmtId="1" fontId="39" fillId="0" borderId="10" xfId="54" applyNumberFormat="1" applyFont="1" applyFill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/>
    </xf>
    <xf numFmtId="0" fontId="7" fillId="0" borderId="12" xfId="58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left"/>
    </xf>
    <xf numFmtId="49" fontId="39" fillId="0" borderId="10" xfId="40" applyNumberFormat="1" applyFont="1" applyFill="1" applyBorder="1" applyAlignment="1">
      <alignment horizontal="center" vertical="center"/>
    </xf>
    <xf numFmtId="0" fontId="9" fillId="0" borderId="16" xfId="61" applyFont="1" applyFill="1" applyBorder="1" applyAlignment="1">
      <alignment horizontal="left" vertical="center" wrapText="1"/>
    </xf>
    <xf numFmtId="0" fontId="39" fillId="0" borderId="10" xfId="65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2" fontId="39" fillId="0" borderId="10" xfId="40" applyNumberFormat="1" applyFont="1" applyFill="1" applyBorder="1" applyAlignment="1">
      <alignment horizontal="center" vertical="center"/>
    </xf>
    <xf numFmtId="2" fontId="40" fillId="0" borderId="11" xfId="40" applyNumberFormat="1" applyFont="1" applyFill="1" applyBorder="1" applyAlignment="1">
      <alignment horizontal="center" vertical="center"/>
    </xf>
    <xf numFmtId="4" fontId="40" fillId="0" borderId="11" xfId="36" applyNumberFormat="1" applyFont="1" applyFill="1" applyBorder="1" applyAlignment="1">
      <alignment horizontal="center" vertical="center"/>
    </xf>
    <xf numFmtId="2" fontId="39" fillId="0" borderId="10" xfId="66" applyNumberFormat="1" applyFont="1" applyFill="1" applyBorder="1" applyAlignment="1">
      <alignment horizontal="center" vertical="center"/>
    </xf>
    <xf numFmtId="1" fontId="39" fillId="0" borderId="10" xfId="40" applyNumberFormat="1" applyFont="1" applyFill="1" applyBorder="1" applyAlignment="1">
      <alignment horizontal="center" vertical="center"/>
    </xf>
    <xf numFmtId="0" fontId="41" fillId="0" borderId="10" xfId="36" applyFont="1" applyFill="1" applyBorder="1" applyAlignment="1">
      <alignment vertical="center" wrapText="1"/>
    </xf>
    <xf numFmtId="10" fontId="39" fillId="0" borderId="10" xfId="64" applyNumberFormat="1" applyFont="1" applyFill="1" applyBorder="1" applyAlignment="1">
      <alignment horizontal="center" vertical="center"/>
    </xf>
    <xf numFmtId="10" fontId="40" fillId="0" borderId="10" xfId="64" applyNumberFormat="1" applyFont="1" applyFill="1" applyBorder="1" applyAlignment="1">
      <alignment horizontal="center" vertical="center"/>
    </xf>
    <xf numFmtId="10" fontId="9" fillId="0" borderId="10" xfId="64" applyNumberFormat="1" applyFont="1" applyFill="1" applyBorder="1" applyAlignment="1">
      <alignment horizontal="center" vertical="center" wrapText="1"/>
    </xf>
    <xf numFmtId="2" fontId="39" fillId="0" borderId="10" xfId="39" applyNumberFormat="1" applyFont="1" applyFill="1" applyBorder="1" applyAlignment="1">
      <alignment horizontal="center" vertical="center" wrapText="1"/>
    </xf>
    <xf numFmtId="165" fontId="7" fillId="0" borderId="10" xfId="58" applyNumberFormat="1" applyFont="1" applyFill="1" applyBorder="1" applyAlignment="1">
      <alignment horizontal="center" vertical="center" wrapText="1"/>
    </xf>
    <xf numFmtId="4" fontId="39" fillId="0" borderId="10" xfId="52" applyNumberFormat="1" applyFont="1" applyFill="1" applyBorder="1" applyAlignment="1" applyProtection="1">
      <alignment horizontal="center" vertical="center" wrapText="1"/>
    </xf>
    <xf numFmtId="3" fontId="39" fillId="0" borderId="10" xfId="52" applyNumberFormat="1" applyFont="1" applyFill="1" applyBorder="1" applyAlignment="1" applyProtection="1">
      <alignment horizontal="center" vertical="center" wrapText="1"/>
    </xf>
    <xf numFmtId="1" fontId="39" fillId="0" borderId="10" xfId="39" applyNumberFormat="1" applyFont="1" applyFill="1" applyBorder="1" applyAlignment="1">
      <alignment horizontal="center" vertical="center" wrapText="1"/>
    </xf>
    <xf numFmtId="4" fontId="12" fillId="0" borderId="10" xfId="58" applyNumberFormat="1" applyFont="1" applyFill="1" applyBorder="1" applyAlignment="1">
      <alignment horizontal="center" vertical="center"/>
    </xf>
    <xf numFmtId="2" fontId="12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</xf>
    <xf numFmtId="3" fontId="12" fillId="0" borderId="10" xfId="58" applyNumberFormat="1" applyFont="1" applyFill="1" applyBorder="1" applyAlignment="1">
      <alignment horizontal="center"/>
    </xf>
    <xf numFmtId="0" fontId="54" fillId="0" borderId="11" xfId="52" applyFont="1" applyFill="1" applyBorder="1" applyAlignment="1" applyProtection="1">
      <alignment horizontal="left" vertical="center" wrapText="1"/>
    </xf>
    <xf numFmtId="0" fontId="54" fillId="0" borderId="10" xfId="51" applyFont="1" applyFill="1" applyBorder="1" applyAlignment="1">
      <alignment horizontal="center" vertical="center"/>
    </xf>
    <xf numFmtId="0" fontId="54" fillId="0" borderId="10" xfId="56" applyFont="1" applyFill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left" vertical="center" wrapText="1"/>
    </xf>
    <xf numFmtId="0" fontId="54" fillId="0" borderId="11" xfId="54" applyFont="1" applyFill="1" applyBorder="1" applyAlignment="1">
      <alignment horizontal="left" vertical="center" wrapText="1"/>
    </xf>
    <xf numFmtId="0" fontId="54" fillId="0" borderId="10" xfId="54" applyFont="1" applyFill="1" applyBorder="1" applyAlignment="1">
      <alignment horizontal="center" vertical="center" wrapText="1"/>
    </xf>
    <xf numFmtId="2" fontId="50" fillId="0" borderId="10" xfId="52" applyNumberFormat="1" applyFont="1" applyFill="1" applyBorder="1" applyAlignment="1" applyProtection="1">
      <alignment horizontal="center" vertical="center" wrapText="1"/>
    </xf>
    <xf numFmtId="3" fontId="50" fillId="0" borderId="10" xfId="35" applyNumberFormat="1" applyFont="1" applyFill="1" applyBorder="1" applyAlignment="1">
      <alignment horizontal="center" vertical="center"/>
    </xf>
    <xf numFmtId="4" fontId="55" fillId="0" borderId="10" xfId="36" applyNumberFormat="1" applyFont="1" applyFill="1" applyBorder="1" applyAlignment="1">
      <alignment horizontal="center" vertical="center"/>
    </xf>
    <xf numFmtId="2" fontId="54" fillId="0" borderId="10" xfId="40" applyNumberFormat="1" applyFont="1" applyFill="1" applyBorder="1" applyAlignment="1">
      <alignment vertical="center" wrapText="1"/>
    </xf>
    <xf numFmtId="0" fontId="54" fillId="0" borderId="10" xfId="36" applyFont="1" applyFill="1" applyBorder="1" applyAlignment="1">
      <alignment horizontal="left" vertical="center" wrapText="1"/>
    </xf>
    <xf numFmtId="0" fontId="50" fillId="0" borderId="10" xfId="54" applyFont="1" applyFill="1" applyBorder="1" applyAlignment="1">
      <alignment horizontal="center" vertical="center"/>
    </xf>
    <xf numFmtId="2" fontId="50" fillId="0" borderId="10" xfId="61" applyNumberFormat="1" applyFont="1" applyFill="1" applyBorder="1" applyAlignment="1">
      <alignment horizontal="center" vertical="center"/>
    </xf>
    <xf numFmtId="0" fontId="50" fillId="0" borderId="10" xfId="61" applyFont="1" applyFill="1" applyBorder="1" applyAlignment="1">
      <alignment horizontal="center" vertical="center"/>
    </xf>
    <xf numFmtId="2" fontId="55" fillId="0" borderId="10" xfId="57" applyNumberFormat="1" applyFont="1" applyFill="1" applyBorder="1" applyAlignment="1">
      <alignment horizontal="center" vertical="center"/>
    </xf>
    <xf numFmtId="2" fontId="55" fillId="0" borderId="16" xfId="57" applyNumberFormat="1" applyFont="1" applyFill="1" applyBorder="1" applyAlignment="1">
      <alignment horizontal="center" vertical="center"/>
    </xf>
    <xf numFmtId="0" fontId="54" fillId="0" borderId="10" xfId="36" applyFont="1" applyFill="1" applyBorder="1" applyAlignment="1">
      <alignment vertical="center" wrapText="1"/>
    </xf>
    <xf numFmtId="0" fontId="50" fillId="0" borderId="10" xfId="54" applyFont="1" applyFill="1" applyBorder="1" applyAlignment="1">
      <alignment horizontal="center"/>
    </xf>
    <xf numFmtId="2" fontId="50" fillId="0" borderId="10" xfId="67" applyNumberFormat="1" applyFont="1" applyFill="1" applyBorder="1" applyAlignment="1">
      <alignment horizontal="center" vertical="center"/>
    </xf>
    <xf numFmtId="0" fontId="50" fillId="0" borderId="10" xfId="67" applyFont="1" applyFill="1" applyBorder="1" applyAlignment="1">
      <alignment horizontal="center" vertical="center"/>
    </xf>
    <xf numFmtId="2" fontId="55" fillId="0" borderId="10" xfId="67" applyNumberFormat="1" applyFont="1" applyFill="1" applyBorder="1" applyAlignment="1">
      <alignment horizontal="center" vertical="center"/>
    </xf>
    <xf numFmtId="1" fontId="50" fillId="0" borderId="10" xfId="67" applyNumberFormat="1" applyFont="1" applyFill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</xf>
    <xf numFmtId="168" fontId="50" fillId="0" borderId="11" xfId="57" applyNumberFormat="1" applyFont="1" applyFill="1" applyBorder="1" applyAlignment="1">
      <alignment horizontal="center" vertical="center"/>
    </xf>
    <xf numFmtId="2" fontId="50" fillId="0" borderId="10" xfId="63" applyNumberFormat="1" applyFont="1" applyFill="1" applyBorder="1" applyAlignment="1">
      <alignment horizontal="center" vertical="center"/>
    </xf>
    <xf numFmtId="0" fontId="50" fillId="0" borderId="10" xfId="54" applyFont="1" applyFill="1" applyBorder="1" applyAlignment="1">
      <alignment horizontal="center" vertical="center" wrapText="1"/>
    </xf>
    <xf numFmtId="4" fontId="55" fillId="0" borderId="10" xfId="56" applyNumberFormat="1" applyFont="1" applyFill="1" applyBorder="1" applyAlignment="1">
      <alignment horizontal="center" vertical="center" wrapText="1"/>
    </xf>
    <xf numFmtId="0" fontId="54" fillId="0" borderId="10" xfId="57" applyFont="1" applyFill="1" applyBorder="1" applyAlignment="1">
      <alignment horizontal="left" vertical="center"/>
    </xf>
    <xf numFmtId="0" fontId="54" fillId="0" borderId="10" xfId="57" applyFont="1" applyFill="1" applyBorder="1" applyAlignment="1">
      <alignment horizontal="left" vertical="center" wrapText="1"/>
    </xf>
    <xf numFmtId="2" fontId="55" fillId="0" borderId="10" xfId="40" applyNumberFormat="1" applyFont="1" applyFill="1" applyBorder="1" applyAlignment="1">
      <alignment horizontal="center" vertical="center"/>
    </xf>
    <xf numFmtId="2" fontId="50" fillId="0" borderId="10" xfId="54" applyNumberFormat="1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24" borderId="10" xfId="38" applyFont="1" applyFill="1" applyBorder="1" applyAlignment="1" applyProtection="1">
      <alignment horizontal="center" vertical="top" wrapText="1"/>
    </xf>
    <xf numFmtId="0" fontId="56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164" fontId="39" fillId="0" borderId="10" xfId="36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 vertical="center" wrapText="1"/>
    </xf>
    <xf numFmtId="167" fontId="6" fillId="0" borderId="0" xfId="58" applyNumberFormat="1" applyFont="1" applyAlignment="1" applyProtection="1">
      <alignment horizontal="center" vertical="center"/>
    </xf>
    <xf numFmtId="0" fontId="11" fillId="0" borderId="10" xfId="54" applyFont="1" applyFill="1" applyBorder="1" applyAlignment="1">
      <alignment horizontal="center" vertical="center"/>
    </xf>
    <xf numFmtId="4" fontId="12" fillId="26" borderId="10" xfId="68" applyNumberFormat="1" applyFont="1" applyFill="1" applyBorder="1" applyAlignment="1" applyProtection="1">
      <alignment horizontal="center" vertical="center" wrapText="1"/>
    </xf>
    <xf numFmtId="4" fontId="9" fillId="0" borderId="10" xfId="68" applyNumberFormat="1" applyFont="1" applyFill="1" applyBorder="1" applyAlignment="1" applyProtection="1">
      <alignment horizontal="center" vertical="center" wrapText="1"/>
    </xf>
    <xf numFmtId="4" fontId="9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6" applyFont="1" applyFill="1" applyBorder="1" applyAlignment="1">
      <alignment horizontal="center" vertical="center"/>
    </xf>
    <xf numFmtId="0" fontId="40" fillId="0" borderId="10" xfId="54" applyFont="1" applyFill="1" applyBorder="1" applyAlignment="1">
      <alignment horizontal="center" vertical="center" wrapText="1"/>
    </xf>
    <xf numFmtId="2" fontId="40" fillId="0" borderId="10" xfId="36" applyNumberFormat="1" applyFont="1" applyFill="1" applyBorder="1" applyAlignment="1">
      <alignment horizontal="center" vertical="center"/>
    </xf>
    <xf numFmtId="2" fontId="40" fillId="0" borderId="10" xfId="54" applyNumberFormat="1" applyFont="1" applyFill="1" applyBorder="1" applyAlignment="1">
      <alignment horizontal="center" vertical="center" wrapText="1"/>
    </xf>
    <xf numFmtId="3" fontId="39" fillId="0" borderId="10" xfId="54" applyNumberFormat="1" applyFont="1" applyFill="1" applyBorder="1" applyAlignment="1">
      <alignment horizontal="center" vertical="center" wrapText="1"/>
    </xf>
    <xf numFmtId="0" fontId="40" fillId="0" borderId="10" xfId="40" applyFont="1" applyFill="1" applyBorder="1" applyAlignment="1">
      <alignment horizontal="left" vertical="center" wrapText="1"/>
    </xf>
    <xf numFmtId="0" fontId="9" fillId="0" borderId="0" xfId="53" applyFont="1" applyAlignment="1" applyProtection="1">
      <alignment horizontal="left"/>
      <protection hidden="1"/>
    </xf>
    <xf numFmtId="0" fontId="10" fillId="24" borderId="10" xfId="34" applyFont="1" applyFill="1" applyBorder="1" applyAlignment="1" applyProtection="1">
      <alignment horizontal="center" vertical="center"/>
    </xf>
    <xf numFmtId="0" fontId="6" fillId="24" borderId="10" xfId="34" applyFont="1" applyFill="1" applyBorder="1"/>
    <xf numFmtId="0" fontId="4" fillId="25" borderId="12" xfId="34" applyFont="1" applyFill="1" applyBorder="1" applyAlignment="1" applyProtection="1">
      <alignment horizontal="center" vertical="center"/>
    </xf>
    <xf numFmtId="0" fontId="9" fillId="0" borderId="0" xfId="34" applyFont="1" applyFill="1" applyAlignment="1">
      <alignment horizontal="left" indent="1"/>
    </xf>
    <xf numFmtId="0" fontId="9" fillId="0" borderId="0" xfId="34" applyFont="1" applyAlignment="1">
      <alignment horizontal="left" indent="1"/>
    </xf>
    <xf numFmtId="0" fontId="21" fillId="0" borderId="0" xfId="35" applyFont="1" applyAlignment="1">
      <alignment horizontal="left"/>
    </xf>
    <xf numFmtId="0" fontId="7" fillId="0" borderId="0" xfId="35" applyFont="1" applyAlignment="1">
      <alignment horizontal="left"/>
    </xf>
    <xf numFmtId="0" fontId="9" fillId="0" borderId="0" xfId="34" applyFont="1" applyFill="1" applyAlignment="1">
      <alignment horizontal="right"/>
    </xf>
    <xf numFmtId="0" fontId="4" fillId="25" borderId="11" xfId="34" applyNumberFormat="1" applyFont="1" applyFill="1" applyBorder="1" applyAlignment="1" applyProtection="1">
      <alignment horizontal="center" vertical="center" wrapText="1"/>
    </xf>
    <xf numFmtId="0" fontId="4" fillId="25" borderId="16" xfId="34" applyNumberFormat="1" applyFont="1" applyFill="1" applyBorder="1" applyAlignment="1" applyProtection="1">
      <alignment horizontal="center" vertical="center" wrapText="1"/>
    </xf>
    <xf numFmtId="0" fontId="10" fillId="24" borderId="11" xfId="34" applyFont="1" applyFill="1" applyBorder="1" applyAlignment="1" applyProtection="1">
      <alignment horizontal="center" vertical="center" wrapText="1"/>
    </xf>
    <xf numFmtId="0" fontId="10" fillId="24" borderId="13" xfId="34" applyFont="1" applyFill="1" applyBorder="1" applyAlignment="1" applyProtection="1">
      <alignment horizontal="center" vertical="center" wrapText="1"/>
    </xf>
    <xf numFmtId="0" fontId="10" fillId="24" borderId="16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5" xfId="34" applyFont="1" applyFill="1" applyBorder="1" applyAlignment="1" applyProtection="1">
      <alignment horizontal="center" vertical="center" wrapText="1"/>
    </xf>
    <xf numFmtId="0" fontId="7" fillId="0" borderId="17" xfId="34" applyFont="1" applyFill="1" applyBorder="1" applyAlignment="1" applyProtection="1">
      <alignment horizontal="center" vertical="center" wrapText="1"/>
    </xf>
    <xf numFmtId="0" fontId="7" fillId="0" borderId="20" xfId="34" applyFont="1" applyFill="1" applyBorder="1" applyAlignment="1" applyProtection="1">
      <alignment horizontal="center" vertical="center" wrapText="1"/>
    </xf>
    <xf numFmtId="0" fontId="21" fillId="0" borderId="0" xfId="38" applyFont="1" applyAlignment="1">
      <alignment horizontal="center"/>
    </xf>
    <xf numFmtId="0" fontId="7" fillId="0" borderId="0" xfId="53" applyFont="1" applyAlignment="1" applyProtection="1">
      <alignment horizontal="left"/>
      <protection hidden="1"/>
    </xf>
    <xf numFmtId="0" fontId="21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 vertical="center" wrapText="1"/>
    </xf>
    <xf numFmtId="0" fontId="9" fillId="0" borderId="0" xfId="53" applyFont="1" applyAlignment="1" applyProtection="1">
      <alignment horizontal="left"/>
      <protection hidden="1"/>
    </xf>
    <xf numFmtId="0" fontId="39" fillId="0" borderId="0" xfId="58" applyFont="1" applyFill="1" applyAlignment="1">
      <alignment horizontal="left" wrapText="1"/>
    </xf>
    <xf numFmtId="0" fontId="44" fillId="25" borderId="10" xfId="58" applyFont="1" applyFill="1" applyBorder="1" applyAlignment="1">
      <alignment vertical="center"/>
    </xf>
    <xf numFmtId="0" fontId="12" fillId="0" borderId="11" xfId="58" applyFont="1" applyFill="1" applyBorder="1" applyAlignment="1">
      <alignment horizontal="left"/>
    </xf>
    <xf numFmtId="0" fontId="12" fillId="0" borderId="13" xfId="58" applyFont="1" applyFill="1" applyBorder="1" applyAlignment="1">
      <alignment horizontal="left"/>
    </xf>
    <xf numFmtId="0" fontId="12" fillId="0" borderId="16" xfId="58" applyFont="1" applyFill="1" applyBorder="1" applyAlignment="1">
      <alignment horizontal="left"/>
    </xf>
    <xf numFmtId="0" fontId="46" fillId="25" borderId="10" xfId="58" applyFont="1" applyFill="1" applyBorder="1" applyAlignment="1">
      <alignment vertical="center"/>
    </xf>
    <xf numFmtId="0" fontId="9" fillId="0" borderId="17" xfId="58" applyFont="1" applyFill="1" applyBorder="1" applyAlignment="1">
      <alignment horizontal="center" vertical="center" wrapText="1"/>
    </xf>
    <xf numFmtId="0" fontId="9" fillId="0" borderId="21" xfId="58" applyFont="1" applyFill="1" applyBorder="1" applyAlignment="1">
      <alignment horizontal="center" vertical="center" wrapText="1"/>
    </xf>
    <xf numFmtId="0" fontId="12" fillId="0" borderId="11" xfId="58" applyFont="1" applyFill="1" applyBorder="1" applyAlignment="1">
      <alignment horizontal="left" vertical="center" wrapText="1"/>
    </xf>
    <xf numFmtId="0" fontId="12" fillId="0" borderId="16" xfId="58" applyFont="1" applyFill="1" applyBorder="1" applyAlignment="1">
      <alignment horizontal="left" vertical="center" wrapText="1"/>
    </xf>
    <xf numFmtId="0" fontId="9" fillId="0" borderId="11" xfId="58" applyFont="1" applyFill="1" applyBorder="1" applyAlignment="1">
      <alignment horizontal="left" vertical="center" wrapText="1"/>
    </xf>
    <xf numFmtId="0" fontId="9" fillId="0" borderId="16" xfId="58" applyFont="1" applyFill="1" applyBorder="1" applyAlignment="1">
      <alignment horizontal="left" vertical="center" wrapText="1"/>
    </xf>
    <xf numFmtId="0" fontId="44" fillId="25" borderId="10" xfId="58" applyFont="1" applyFill="1" applyBorder="1" applyAlignment="1">
      <alignment horizontal="left" vertical="center"/>
    </xf>
    <xf numFmtId="0" fontId="9" fillId="0" borderId="12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10" fillId="0" borderId="11" xfId="58" applyFont="1" applyFill="1" applyBorder="1" applyAlignment="1">
      <alignment horizontal="left"/>
    </xf>
    <xf numFmtId="0" fontId="10" fillId="0" borderId="13" xfId="58" applyFont="1" applyFill="1" applyBorder="1" applyAlignment="1">
      <alignment horizontal="left"/>
    </xf>
    <xf numFmtId="0" fontId="10" fillId="0" borderId="16" xfId="58" applyFont="1" applyFill="1" applyBorder="1" applyAlignment="1">
      <alignment horizontal="left"/>
    </xf>
    <xf numFmtId="0" fontId="9" fillId="0" borderId="19" xfId="58" applyFont="1" applyFill="1" applyBorder="1" applyAlignment="1">
      <alignment horizontal="center" vertical="center" wrapText="1"/>
    </xf>
    <xf numFmtId="0" fontId="12" fillId="0" borderId="11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16" xfId="58" applyFont="1" applyFill="1" applyBorder="1" applyAlignment="1">
      <alignment horizontal="left" vertical="center"/>
    </xf>
    <xf numFmtId="0" fontId="47" fillId="24" borderId="11" xfId="34" applyFont="1" applyFill="1" applyBorder="1" applyAlignment="1" applyProtection="1">
      <alignment horizontal="center" vertical="top" wrapText="1"/>
    </xf>
    <xf numFmtId="0" fontId="47" fillId="24" borderId="13" xfId="34" applyFont="1" applyFill="1" applyBorder="1" applyAlignment="1" applyProtection="1">
      <alignment horizontal="center" vertical="top" wrapText="1"/>
    </xf>
    <xf numFmtId="0" fontId="47" fillId="24" borderId="16" xfId="34" applyFont="1" applyFill="1" applyBorder="1" applyAlignment="1" applyProtection="1">
      <alignment horizontal="center" vertical="top" wrapText="1"/>
    </xf>
    <xf numFmtId="0" fontId="13" fillId="0" borderId="12" xfId="58" applyFont="1" applyFill="1" applyBorder="1" applyAlignment="1">
      <alignment horizontal="center" vertical="center" wrapText="1"/>
    </xf>
    <xf numFmtId="0" fontId="13" fillId="0" borderId="19" xfId="58" applyFont="1" applyFill="1" applyBorder="1" applyAlignment="1">
      <alignment horizontal="center" vertical="center" wrapText="1"/>
    </xf>
    <xf numFmtId="0" fontId="13" fillId="0" borderId="15" xfId="58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9" fillId="0" borderId="18" xfId="58" applyFont="1" applyFill="1" applyBorder="1" applyAlignment="1">
      <alignment horizontal="center" vertical="center" wrapText="1"/>
    </xf>
    <xf numFmtId="0" fontId="9" fillId="0" borderId="22" xfId="58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center" vertical="center" wrapText="1"/>
    </xf>
  </cellXfs>
  <cellStyles count="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au?iue" xfId="34"/>
    <cellStyle name="Iau?iue 2" xfId="35"/>
    <cellStyle name="Iau?iue 2 2" xfId="36"/>
    <cellStyle name="Iau?iue 2 2 2" xfId="66"/>
    <cellStyle name="Iau?iue 3" xfId="37"/>
    <cellStyle name="Iau?iue 3 2" xfId="38"/>
    <cellStyle name="Iau?iue 4" xfId="39"/>
    <cellStyle name="Iau?iue_dodatok 3" xfId="58"/>
    <cellStyle name="Iau?iue_ІП-2015 20.06.14" xfId="57"/>
    <cellStyle name="Iau?iue_ІП-2015 28.07.14" xfId="63"/>
    <cellStyle name="Iau?iue_Книга1" xfId="68"/>
    <cellStyle name="Iau?iue_Пропозиції до ІП_2013 7 розділ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Звичайний_445583" xfId="59"/>
    <cellStyle name="Обычный" xfId="0" builtinId="0"/>
    <cellStyle name="Обычный 2" xfId="49"/>
    <cellStyle name="Обычный 2 2" xfId="61"/>
    <cellStyle name="Обычный 2 4" xfId="62"/>
    <cellStyle name="Обычный 2 4 2" xfId="67"/>
    <cellStyle name="Обычный 3" xfId="50"/>
    <cellStyle name="Обычный_IP_2008_Оригинал" xfId="51"/>
    <cellStyle name="Обычный_IP_2008_Оригинал_31199" xfId="52"/>
    <cellStyle name="Обычный_IP_2008_Оригинал_new" xfId="65"/>
    <cellStyle name="Обычный_nkre1" xfId="53"/>
    <cellStyle name="Обычный_Проект_IP_2009_260608" xfId="54"/>
    <cellStyle name="Процентный" xfId="64" builtinId="5"/>
    <cellStyle name="Процентный 2" xfId="55"/>
    <cellStyle name="Стиль 1" xfId="56"/>
    <cellStyle name="Стиль 1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I9"/>
  <sheetViews>
    <sheetView zoomScaleNormal="100" zoomScaleSheetLayoutView="100" workbookViewId="0">
      <selection activeCell="C10" sqref="C10"/>
    </sheetView>
  </sheetViews>
  <sheetFormatPr defaultRowHeight="12.75"/>
  <cols>
    <col min="1" max="1" width="29.7109375" style="3" customWidth="1"/>
    <col min="2" max="2" width="3.7109375" style="3" customWidth="1"/>
    <col min="3" max="3" width="21.28515625" style="3" customWidth="1"/>
    <col min="4" max="4" width="5.7109375" style="3" customWidth="1"/>
    <col min="5" max="5" width="22.140625" style="3" customWidth="1"/>
    <col min="6" max="16384" width="9.140625" style="3"/>
  </cols>
  <sheetData>
    <row r="1" spans="1:9" s="6" customFormat="1" ht="15.75">
      <c r="C1" s="231"/>
      <c r="D1" s="231"/>
      <c r="E1" s="231"/>
      <c r="F1" s="7"/>
      <c r="G1" s="7"/>
      <c r="H1" s="7"/>
      <c r="I1" s="7"/>
    </row>
    <row r="2" spans="1:9" s="6" customFormat="1" ht="15.75" customHeight="1">
      <c r="C2" s="231"/>
      <c r="D2" s="231"/>
      <c r="E2" s="231"/>
      <c r="F2" s="231"/>
      <c r="G2" s="7"/>
      <c r="H2" s="7"/>
      <c r="I2" s="7"/>
    </row>
    <row r="3" spans="1:9" s="6" customFormat="1" ht="15.75" customHeight="1">
      <c r="C3" s="232"/>
      <c r="D3" s="232"/>
      <c r="E3" s="232"/>
      <c r="F3" s="232"/>
      <c r="G3" s="232"/>
      <c r="H3" s="232"/>
      <c r="I3" s="232"/>
    </row>
    <row r="4" spans="1:9" s="6" customFormat="1" ht="15.75" customHeight="1">
      <c r="C4" s="232"/>
      <c r="D4" s="232"/>
      <c r="E4" s="232"/>
      <c r="F4" s="232"/>
      <c r="G4" s="5"/>
      <c r="H4" s="5"/>
      <c r="I4" s="5"/>
    </row>
    <row r="6" spans="1:9" ht="26.25" customHeight="1">
      <c r="A6" s="228" t="s">
        <v>14</v>
      </c>
      <c r="B6" s="229"/>
      <c r="C6" s="229"/>
      <c r="D6" s="229"/>
      <c r="E6" s="229"/>
    </row>
    <row r="7" spans="1:9" ht="29.25" customHeight="1" thickBot="1">
      <c r="A7" s="19" t="s">
        <v>17</v>
      </c>
      <c r="B7" s="230" t="s">
        <v>73</v>
      </c>
      <c r="C7" s="230"/>
      <c r="D7" s="230"/>
      <c r="E7" s="230"/>
    </row>
    <row r="8" spans="1:9" ht="26.25" customHeight="1" thickBot="1">
      <c r="A8" s="20" t="s">
        <v>15</v>
      </c>
      <c r="B8" s="22" t="s">
        <v>8</v>
      </c>
      <c r="C8" s="57">
        <v>43466</v>
      </c>
      <c r="D8" s="18" t="s">
        <v>11</v>
      </c>
      <c r="E8" s="57">
        <v>43555</v>
      </c>
    </row>
    <row r="9" spans="1:9" ht="22.5" customHeight="1" thickBot="1">
      <c r="A9" s="21" t="s">
        <v>16</v>
      </c>
      <c r="B9" s="22" t="s">
        <v>8</v>
      </c>
      <c r="C9" s="57">
        <v>43466</v>
      </c>
      <c r="D9" s="18" t="s">
        <v>11</v>
      </c>
      <c r="E9" s="57">
        <v>43830</v>
      </c>
    </row>
  </sheetData>
  <mergeCells count="6">
    <mergeCell ref="A6:E6"/>
    <mergeCell ref="B7:E7"/>
    <mergeCell ref="C1:E1"/>
    <mergeCell ref="C2:F2"/>
    <mergeCell ref="C3:I3"/>
    <mergeCell ref="C4:F4"/>
  </mergeCells>
  <phoneticPr fontId="2" type="noConversion"/>
  <pageMargins left="0.67" right="0.39370078740157483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T28"/>
  <sheetViews>
    <sheetView zoomScale="85" zoomScaleNormal="85" zoomScaleSheetLayoutView="85" zoomScalePageLayoutView="85" workbookViewId="0">
      <selection activeCell="G10" sqref="G10"/>
    </sheetView>
  </sheetViews>
  <sheetFormatPr defaultRowHeight="12.75"/>
  <cols>
    <col min="1" max="1" width="4.7109375" style="2" customWidth="1"/>
    <col min="2" max="2" width="29.85546875" style="2" customWidth="1"/>
    <col min="3" max="3" width="16.140625" style="2" customWidth="1"/>
    <col min="4" max="4" width="18.5703125" style="2" customWidth="1"/>
    <col min="5" max="5" width="18.7109375" style="2" customWidth="1"/>
    <col min="6" max="6" width="21.5703125" style="2" customWidth="1"/>
    <col min="7" max="7" width="17.28515625" style="2" customWidth="1"/>
    <col min="8" max="8" width="19.5703125" style="2" customWidth="1"/>
    <col min="9" max="16384" width="9.140625" style="2"/>
  </cols>
  <sheetData>
    <row r="1" spans="1:10" s="23" customFormat="1" ht="18.75">
      <c r="A1" s="30"/>
      <c r="B1" s="30"/>
      <c r="C1" s="30"/>
      <c r="D1" s="30"/>
      <c r="E1" s="28"/>
      <c r="F1" s="30"/>
      <c r="G1" s="30"/>
      <c r="H1" s="30"/>
    </row>
    <row r="2" spans="1:10" s="23" customFormat="1" ht="15.75">
      <c r="A2" s="30"/>
      <c r="B2" s="30"/>
      <c r="C2" s="30"/>
      <c r="D2" s="30"/>
      <c r="E2" s="30"/>
      <c r="F2" s="30"/>
      <c r="G2" s="235"/>
      <c r="H2" s="235"/>
      <c r="I2" s="24"/>
      <c r="J2" s="25"/>
    </row>
    <row r="3" spans="1:10" s="23" customFormat="1" ht="15.75">
      <c r="A3" s="30"/>
      <c r="B3" s="30"/>
      <c r="C3" s="30"/>
      <c r="D3" s="30"/>
      <c r="E3" s="30"/>
      <c r="F3" s="26"/>
      <c r="G3" s="27"/>
      <c r="H3" s="27"/>
      <c r="I3" s="27"/>
      <c r="J3" s="25"/>
    </row>
    <row r="4" spans="1:10" ht="21" customHeight="1">
      <c r="A4" s="238" t="s">
        <v>119</v>
      </c>
      <c r="B4" s="239"/>
      <c r="C4" s="239"/>
      <c r="D4" s="239"/>
      <c r="E4" s="239"/>
      <c r="F4" s="239"/>
      <c r="G4" s="239"/>
      <c r="H4" s="240"/>
    </row>
    <row r="5" spans="1:10" s="1" customFormat="1" ht="34.5" customHeight="1">
      <c r="A5" s="241" t="s">
        <v>0</v>
      </c>
      <c r="B5" s="241" t="s">
        <v>19</v>
      </c>
      <c r="C5" s="241" t="s">
        <v>78</v>
      </c>
      <c r="D5" s="241" t="s">
        <v>79</v>
      </c>
      <c r="E5" s="243" t="s">
        <v>120</v>
      </c>
      <c r="F5" s="244"/>
      <c r="G5" s="241" t="s">
        <v>10</v>
      </c>
      <c r="H5" s="241" t="s">
        <v>49</v>
      </c>
    </row>
    <row r="6" spans="1:10" s="1" customFormat="1" ht="45" customHeight="1">
      <c r="A6" s="242"/>
      <c r="B6" s="242"/>
      <c r="C6" s="242"/>
      <c r="D6" s="242"/>
      <c r="E6" s="13" t="s">
        <v>21</v>
      </c>
      <c r="F6" s="12" t="s">
        <v>22</v>
      </c>
      <c r="G6" s="242"/>
      <c r="H6" s="242"/>
    </row>
    <row r="7" spans="1:10" s="1" customFormat="1" ht="14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</row>
    <row r="8" spans="1:10" ht="45" customHeight="1">
      <c r="A8" s="14">
        <v>1</v>
      </c>
      <c r="B8" s="8" t="s">
        <v>5</v>
      </c>
      <c r="C8" s="219">
        <v>73967.335000000006</v>
      </c>
      <c r="D8" s="9">
        <f>'2. Детальний звіт'!I18</f>
        <v>14958.871999999998</v>
      </c>
      <c r="E8" s="9">
        <f>'2. Детальний звіт'!L18</f>
        <v>4228.8900000000003</v>
      </c>
      <c r="F8" s="9">
        <f>'2. Детальний звіт'!N18</f>
        <v>0</v>
      </c>
      <c r="G8" s="10">
        <f>E8/D8</f>
        <v>0.28270112880169046</v>
      </c>
      <c r="H8" s="9">
        <f>D8-E8</f>
        <v>10729.981999999996</v>
      </c>
    </row>
    <row r="9" spans="1:10" ht="45" customHeight="1">
      <c r="A9" s="14">
        <v>2</v>
      </c>
      <c r="B9" s="8" t="s">
        <v>12</v>
      </c>
      <c r="C9" s="219">
        <v>14781.280381500001</v>
      </c>
      <c r="D9" s="9">
        <f>'2. Детальний звіт'!I33</f>
        <v>2955.0457369000005</v>
      </c>
      <c r="E9" s="9">
        <f>'2. Детальний звіт'!L33</f>
        <v>0</v>
      </c>
      <c r="F9" s="9">
        <f>'2. Детальний звіт'!N33</f>
        <v>0</v>
      </c>
      <c r="G9" s="10">
        <f t="shared" ref="G9:G11" si="0">E9/D9</f>
        <v>0</v>
      </c>
      <c r="H9" s="9">
        <f t="shared" ref="H9:H14" si="1">D9-E9</f>
        <v>2955.0457369000005</v>
      </c>
    </row>
    <row r="10" spans="1:10" ht="61.5" customHeight="1">
      <c r="A10" s="14">
        <v>3</v>
      </c>
      <c r="B10" s="8" t="s">
        <v>40</v>
      </c>
      <c r="C10" s="219">
        <v>587.62</v>
      </c>
      <c r="D10" s="9">
        <f>'2. Детальний звіт'!I37</f>
        <v>0</v>
      </c>
      <c r="E10" s="9">
        <f>'2. Детальний звіт'!L37</f>
        <v>0</v>
      </c>
      <c r="F10" s="9">
        <f>'2. Детальний звіт'!N37</f>
        <v>0</v>
      </c>
      <c r="G10" s="10">
        <v>0</v>
      </c>
      <c r="H10" s="9">
        <f t="shared" si="1"/>
        <v>0</v>
      </c>
    </row>
    <row r="11" spans="1:10" ht="28.5" customHeight="1">
      <c r="A11" s="14">
        <v>4</v>
      </c>
      <c r="B11" s="8" t="s">
        <v>1</v>
      </c>
      <c r="C11" s="219">
        <v>2890.84</v>
      </c>
      <c r="D11" s="9">
        <f>'2. Детальний звіт'!I52</f>
        <v>1335</v>
      </c>
      <c r="E11" s="9">
        <f>'2. Детальний звіт'!L52</f>
        <v>673.21326999999997</v>
      </c>
      <c r="F11" s="9">
        <f>'2. Детальний звіт'!N52</f>
        <v>0</v>
      </c>
      <c r="G11" s="10">
        <f t="shared" si="0"/>
        <v>0.50427960299625463</v>
      </c>
      <c r="H11" s="9">
        <f t="shared" si="1"/>
        <v>661.78673000000003</v>
      </c>
    </row>
    <row r="12" spans="1:10" ht="33.75" customHeight="1">
      <c r="A12" s="14">
        <v>5</v>
      </c>
      <c r="B12" s="8" t="s">
        <v>13</v>
      </c>
      <c r="C12" s="219">
        <v>0</v>
      </c>
      <c r="D12" s="9">
        <f>'2. Детальний звіт'!I54</f>
        <v>0</v>
      </c>
      <c r="E12" s="9">
        <f>'2. Детальний звіт'!L54</f>
        <v>0</v>
      </c>
      <c r="F12" s="9">
        <f>'2. Детальний звіт'!N54</f>
        <v>0</v>
      </c>
      <c r="G12" s="10">
        <v>0</v>
      </c>
      <c r="H12" s="9">
        <f t="shared" si="1"/>
        <v>0</v>
      </c>
    </row>
    <row r="13" spans="1:10" ht="29.25" customHeight="1">
      <c r="A13" s="14">
        <v>6</v>
      </c>
      <c r="B13" s="8" t="s">
        <v>20</v>
      </c>
      <c r="C13" s="220">
        <v>5448.51</v>
      </c>
      <c r="D13" s="15">
        <f>'2. Детальний звіт'!I59</f>
        <v>0</v>
      </c>
      <c r="E13" s="15">
        <f>'2. Детальний звіт'!L59</f>
        <v>1971.03</v>
      </c>
      <c r="F13" s="15">
        <f>'2. Детальний звіт'!N59</f>
        <v>0</v>
      </c>
      <c r="G13" s="10">
        <v>0</v>
      </c>
      <c r="H13" s="9">
        <f t="shared" si="1"/>
        <v>-1971.03</v>
      </c>
    </row>
    <row r="14" spans="1:10" ht="16.5" customHeight="1">
      <c r="A14" s="14">
        <v>7</v>
      </c>
      <c r="B14" s="8" t="s">
        <v>2</v>
      </c>
      <c r="C14" s="220">
        <v>330.41300000000001</v>
      </c>
      <c r="D14" s="15">
        <f>'2. Детальний звіт'!I66</f>
        <v>330.41300000000001</v>
      </c>
      <c r="E14" s="15">
        <f>'2. Детальний звіт'!L66</f>
        <v>0</v>
      </c>
      <c r="F14" s="15">
        <f>'2. Детальний звіт'!N66</f>
        <v>0</v>
      </c>
      <c r="G14" s="10">
        <f>E14/D14</f>
        <v>0</v>
      </c>
      <c r="H14" s="9">
        <f t="shared" si="1"/>
        <v>330.41300000000001</v>
      </c>
    </row>
    <row r="15" spans="1:10" ht="15" customHeight="1">
      <c r="A15" s="236" t="s">
        <v>6</v>
      </c>
      <c r="B15" s="237"/>
      <c r="C15" s="218">
        <v>98005.998381500001</v>
      </c>
      <c r="D15" s="50">
        <f t="shared" ref="D15:H15" si="2">SUM(D8:D14)</f>
        <v>19579.330736899999</v>
      </c>
      <c r="E15" s="50">
        <f t="shared" si="2"/>
        <v>6873.1332700000003</v>
      </c>
      <c r="F15" s="50">
        <f t="shared" si="2"/>
        <v>0</v>
      </c>
      <c r="G15" s="51">
        <f>E15/D15</f>
        <v>0.35104025578599657</v>
      </c>
      <c r="H15" s="50">
        <f t="shared" si="2"/>
        <v>12706.197466899996</v>
      </c>
    </row>
    <row r="16" spans="1:10" ht="15">
      <c r="A16" s="16"/>
      <c r="B16" s="16"/>
      <c r="C16" s="16"/>
      <c r="D16" s="16"/>
      <c r="E16" s="16"/>
      <c r="F16" s="16"/>
      <c r="G16" s="16"/>
      <c r="H16" s="16"/>
    </row>
    <row r="17" spans="1:20" s="48" customFormat="1" ht="15">
      <c r="A17" s="45"/>
      <c r="B17" s="41" t="s">
        <v>50</v>
      </c>
      <c r="C17" s="52"/>
      <c r="D17" s="52"/>
      <c r="E17" s="247" t="s">
        <v>53</v>
      </c>
      <c r="F17" s="248"/>
      <c r="G17" s="52"/>
      <c r="H17" s="245"/>
      <c r="I17" s="245"/>
      <c r="J17" s="245"/>
      <c r="K17" s="245"/>
      <c r="L17" s="245"/>
      <c r="M17" s="46"/>
      <c r="N17" s="47"/>
      <c r="O17" s="47"/>
      <c r="P17" s="47"/>
      <c r="Q17" s="47"/>
      <c r="R17" s="47"/>
      <c r="S17" s="47"/>
      <c r="T17" s="47"/>
    </row>
    <row r="18" spans="1:20" s="48" customFormat="1" ht="15">
      <c r="A18" s="49"/>
      <c r="B18" s="43" t="s">
        <v>51</v>
      </c>
      <c r="C18" s="52"/>
      <c r="D18" s="52"/>
      <c r="E18" s="248" t="s">
        <v>18</v>
      </c>
      <c r="F18" s="248"/>
      <c r="G18" s="52"/>
      <c r="H18" s="52"/>
      <c r="I18" s="53"/>
      <c r="J18" s="53"/>
      <c r="K18" s="53"/>
      <c r="L18" s="52"/>
      <c r="M18" s="46"/>
      <c r="N18" s="47"/>
      <c r="O18" s="47"/>
      <c r="P18" s="47"/>
      <c r="Q18" s="47"/>
      <c r="R18" s="47"/>
      <c r="S18" s="47"/>
      <c r="T18" s="47"/>
    </row>
    <row r="19" spans="1:20" s="48" customFormat="1" ht="15">
      <c r="A19" s="52"/>
      <c r="B19" s="4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46"/>
      <c r="N19" s="46"/>
      <c r="O19" s="47"/>
      <c r="P19" s="47"/>
      <c r="Q19" s="47"/>
      <c r="R19" s="47"/>
      <c r="S19" s="47"/>
      <c r="T19" s="47"/>
    </row>
    <row r="20" spans="1:20" s="48" customFormat="1" ht="15">
      <c r="A20" s="52"/>
      <c r="B20" s="54" t="s">
        <v>121</v>
      </c>
      <c r="C20" s="52"/>
      <c r="D20" s="55" t="s">
        <v>52</v>
      </c>
      <c r="E20" s="56"/>
      <c r="F20" s="246"/>
      <c r="G20" s="246"/>
      <c r="H20" s="52"/>
      <c r="I20" s="52"/>
      <c r="J20" s="52"/>
      <c r="K20" s="52"/>
      <c r="L20" s="52"/>
      <c r="M20" s="46"/>
      <c r="N20" s="46"/>
      <c r="O20" s="47"/>
      <c r="P20" s="47"/>
      <c r="Q20" s="47"/>
      <c r="R20" s="47"/>
      <c r="S20" s="47"/>
      <c r="T20" s="47"/>
    </row>
    <row r="21" spans="1:20" s="29" customFormat="1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20" s="31" customFormat="1" ht="15">
      <c r="A22" s="41"/>
      <c r="B22" s="42"/>
      <c r="C22" s="42"/>
      <c r="D22" s="42"/>
      <c r="E22" s="233"/>
      <c r="F22" s="233"/>
      <c r="G22" s="233"/>
      <c r="H22" s="233"/>
      <c r="I22" s="32"/>
      <c r="J22" s="30"/>
      <c r="K22" s="30"/>
      <c r="L22" s="30"/>
    </row>
    <row r="23" spans="1:20" s="33" customFormat="1" ht="15" customHeight="1">
      <c r="A23" s="43"/>
      <c r="B23" s="42"/>
      <c r="C23" s="42"/>
      <c r="D23" s="42"/>
      <c r="E23" s="234"/>
      <c r="F23" s="234"/>
      <c r="G23" s="234"/>
      <c r="H23" s="234"/>
      <c r="I23" s="32"/>
      <c r="J23" s="17"/>
      <c r="K23" s="17"/>
      <c r="L23" s="17"/>
    </row>
    <row r="24" spans="1:20" s="31" customFormat="1">
      <c r="A24" s="34"/>
      <c r="B24" s="34"/>
      <c r="C24" s="44"/>
      <c r="D24" s="44"/>
      <c r="E24" s="44"/>
      <c r="F24" s="44"/>
      <c r="G24" s="44"/>
      <c r="H24" s="44"/>
      <c r="I24" s="30"/>
      <c r="J24" s="30"/>
      <c r="K24" s="30"/>
      <c r="L24" s="30"/>
    </row>
    <row r="25" spans="1:20" s="31" customFormat="1">
      <c r="A25" s="38"/>
      <c r="B25" s="38"/>
      <c r="C25" s="38"/>
      <c r="D25" s="35"/>
      <c r="E25" s="36"/>
      <c r="F25" s="44"/>
      <c r="G25" s="44"/>
      <c r="H25" s="44"/>
      <c r="I25" s="30"/>
      <c r="J25" s="30"/>
      <c r="K25" s="30"/>
      <c r="L25" s="30"/>
    </row>
    <row r="26" spans="1:20" s="31" customFormat="1">
      <c r="A26" s="37"/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20" s="3" customFormat="1" ht="15">
      <c r="A27" s="4"/>
      <c r="B27" s="4"/>
      <c r="C27" s="4"/>
      <c r="D27" s="4"/>
      <c r="E27" s="4"/>
      <c r="F27" s="4"/>
      <c r="G27" s="4"/>
      <c r="H27" s="4"/>
    </row>
    <row r="28" spans="1:20" ht="15">
      <c r="A28" s="11"/>
      <c r="B28" s="11"/>
      <c r="C28" s="11"/>
      <c r="D28" s="11"/>
      <c r="E28" s="11"/>
      <c r="F28" s="11"/>
      <c r="G28" s="11"/>
      <c r="H28" s="11"/>
    </row>
  </sheetData>
  <mergeCells count="16">
    <mergeCell ref="E22:H22"/>
    <mergeCell ref="E23:H23"/>
    <mergeCell ref="G2:H2"/>
    <mergeCell ref="A15:B15"/>
    <mergeCell ref="A4:H4"/>
    <mergeCell ref="B5:B6"/>
    <mergeCell ref="A5:A6"/>
    <mergeCell ref="C5:C6"/>
    <mergeCell ref="D5:D6"/>
    <mergeCell ref="G5:G6"/>
    <mergeCell ref="H5:H6"/>
    <mergeCell ref="E5:F5"/>
    <mergeCell ref="H17:L17"/>
    <mergeCell ref="F20:G20"/>
    <mergeCell ref="E17:F17"/>
    <mergeCell ref="E18:F18"/>
  </mergeCells>
  <phoneticPr fontId="0" type="noConversion"/>
  <pageMargins left="0.47244094488188981" right="0.15748031496062992" top="0.31496062992125984" bottom="0.35433070866141736" header="0.23622047244094491" footer="0.31496062992125984"/>
  <pageSetup paperSize="9" scale="95" orientation="landscape" r:id="rId1"/>
  <headerFooter alignWithMargins="0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="70" zoomScaleNormal="25" zoomScaleSheetLayoutView="70" zoomScalePageLayoutView="55" workbookViewId="0">
      <selection activeCell="B77" sqref="B77"/>
    </sheetView>
  </sheetViews>
  <sheetFormatPr defaultRowHeight="15"/>
  <cols>
    <col min="1" max="1" width="6.85546875" style="58" customWidth="1"/>
    <col min="2" max="2" width="35" style="58" customWidth="1"/>
    <col min="3" max="3" width="9.7109375" style="58" customWidth="1"/>
    <col min="4" max="4" width="25.7109375" style="58" customWidth="1"/>
    <col min="5" max="5" width="12.28515625" style="58" customWidth="1"/>
    <col min="6" max="6" width="11" style="58" customWidth="1"/>
    <col min="7" max="7" width="21.5703125" style="58" customWidth="1"/>
    <col min="8" max="8" width="16.5703125" style="58" customWidth="1"/>
    <col min="9" max="9" width="14.7109375" style="58" customWidth="1"/>
    <col min="10" max="10" width="12.42578125" style="58" customWidth="1"/>
    <col min="11" max="11" width="9.42578125" style="58" customWidth="1"/>
    <col min="12" max="12" width="18.42578125" style="58" customWidth="1"/>
    <col min="13" max="13" width="9.85546875" style="58" customWidth="1"/>
    <col min="14" max="14" width="14.42578125" style="58" customWidth="1"/>
    <col min="15" max="15" width="27" style="58" customWidth="1"/>
    <col min="16" max="16" width="9.42578125" style="58" customWidth="1"/>
    <col min="17" max="17" width="18" style="58" customWidth="1"/>
    <col min="18" max="18" width="14.28515625" style="58" customWidth="1"/>
    <col min="19" max="19" width="16.85546875" style="58" customWidth="1"/>
    <col min="20" max="20" width="23.5703125" style="58" customWidth="1"/>
    <col min="21" max="16384" width="9.140625" style="58"/>
  </cols>
  <sheetData>
    <row r="1" spans="1:20" ht="25.5">
      <c r="A1" s="272" t="s">
        <v>116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4"/>
    </row>
    <row r="2" spans="1:20" s="59" customFormat="1" ht="18.75" customHeight="1">
      <c r="A2" s="263" t="s">
        <v>0</v>
      </c>
      <c r="B2" s="275" t="s">
        <v>24</v>
      </c>
      <c r="C2" s="263" t="s">
        <v>4</v>
      </c>
      <c r="D2" s="256" t="s">
        <v>117</v>
      </c>
      <c r="E2" s="278"/>
      <c r="F2" s="278"/>
      <c r="G2" s="279"/>
      <c r="H2" s="256" t="s">
        <v>118</v>
      </c>
      <c r="I2" s="278"/>
      <c r="J2" s="282" t="s">
        <v>55</v>
      </c>
      <c r="K2" s="282"/>
      <c r="L2" s="282"/>
      <c r="M2" s="282"/>
      <c r="N2" s="282"/>
      <c r="O2" s="263" t="s">
        <v>39</v>
      </c>
      <c r="P2" s="283" t="s">
        <v>9</v>
      </c>
      <c r="Q2" s="283"/>
      <c r="R2" s="263" t="s">
        <v>7</v>
      </c>
      <c r="S2" s="263" t="s">
        <v>3</v>
      </c>
      <c r="T2" s="263" t="s">
        <v>56</v>
      </c>
    </row>
    <row r="3" spans="1:20" s="59" customFormat="1" ht="15.75">
      <c r="A3" s="268"/>
      <c r="B3" s="276"/>
      <c r="C3" s="268"/>
      <c r="D3" s="257"/>
      <c r="E3" s="280"/>
      <c r="F3" s="280"/>
      <c r="G3" s="281"/>
      <c r="H3" s="257"/>
      <c r="I3" s="280"/>
      <c r="J3" s="284" t="s">
        <v>21</v>
      </c>
      <c r="K3" s="285"/>
      <c r="L3" s="285"/>
      <c r="M3" s="284" t="s">
        <v>22</v>
      </c>
      <c r="N3" s="285"/>
      <c r="O3" s="268"/>
      <c r="P3" s="283"/>
      <c r="Q3" s="283"/>
      <c r="R3" s="268"/>
      <c r="S3" s="268"/>
      <c r="T3" s="268"/>
    </row>
    <row r="4" spans="1:20" s="59" customFormat="1" ht="15.75" customHeight="1">
      <c r="A4" s="268"/>
      <c r="B4" s="276"/>
      <c r="C4" s="268"/>
      <c r="D4" s="263" t="s">
        <v>23</v>
      </c>
      <c r="E4" s="263" t="s">
        <v>76</v>
      </c>
      <c r="F4" s="263" t="s">
        <v>57</v>
      </c>
      <c r="G4" s="263" t="s">
        <v>58</v>
      </c>
      <c r="H4" s="256" t="s">
        <v>57</v>
      </c>
      <c r="I4" s="256" t="s">
        <v>58</v>
      </c>
      <c r="J4" s="263" t="s">
        <v>76</v>
      </c>
      <c r="K4" s="256" t="s">
        <v>59</v>
      </c>
      <c r="L4" s="256" t="s">
        <v>77</v>
      </c>
      <c r="M4" s="256" t="s">
        <v>59</v>
      </c>
      <c r="N4" s="256" t="s">
        <v>58</v>
      </c>
      <c r="O4" s="268"/>
      <c r="P4" s="263" t="s">
        <v>57</v>
      </c>
      <c r="Q4" s="263" t="s">
        <v>58</v>
      </c>
      <c r="R4" s="268"/>
      <c r="S4" s="268"/>
      <c r="T4" s="268"/>
    </row>
    <row r="5" spans="1:20" s="59" customFormat="1" ht="70.5" customHeight="1">
      <c r="A5" s="264"/>
      <c r="B5" s="277"/>
      <c r="C5" s="264"/>
      <c r="D5" s="264"/>
      <c r="E5" s="264"/>
      <c r="F5" s="264"/>
      <c r="G5" s="264"/>
      <c r="H5" s="257"/>
      <c r="I5" s="257"/>
      <c r="J5" s="264"/>
      <c r="K5" s="257"/>
      <c r="L5" s="257"/>
      <c r="M5" s="257"/>
      <c r="N5" s="257"/>
      <c r="O5" s="264"/>
      <c r="P5" s="264"/>
      <c r="Q5" s="264"/>
      <c r="R5" s="264"/>
      <c r="S5" s="264"/>
      <c r="T5" s="264"/>
    </row>
    <row r="6" spans="1:20" s="59" customFormat="1" ht="15.75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11</v>
      </c>
      <c r="J6" s="117">
        <v>14</v>
      </c>
      <c r="K6" s="117">
        <v>15</v>
      </c>
      <c r="L6" s="117">
        <v>18</v>
      </c>
      <c r="M6" s="117">
        <v>21</v>
      </c>
      <c r="N6" s="117">
        <v>24</v>
      </c>
      <c r="O6" s="117">
        <v>27</v>
      </c>
      <c r="P6" s="117">
        <v>28</v>
      </c>
      <c r="Q6" s="117">
        <v>29</v>
      </c>
      <c r="R6" s="117">
        <v>30</v>
      </c>
      <c r="S6" s="210">
        <v>31</v>
      </c>
      <c r="T6" s="117">
        <v>32</v>
      </c>
    </row>
    <row r="7" spans="1:20" s="60" customFormat="1" ht="18.75">
      <c r="A7" s="265" t="s">
        <v>25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7"/>
    </row>
    <row r="8" spans="1:20" s="60" customFormat="1" ht="114" customHeight="1">
      <c r="A8" s="221">
        <v>1.1000000000000001</v>
      </c>
      <c r="B8" s="226" t="s">
        <v>46</v>
      </c>
      <c r="C8" s="221" t="s">
        <v>41</v>
      </c>
      <c r="D8" s="222" t="s">
        <v>80</v>
      </c>
      <c r="E8" s="223">
        <v>470.19325717415552</v>
      </c>
      <c r="F8" s="224">
        <v>102.24199999999999</v>
      </c>
      <c r="G8" s="224">
        <v>48073.499000000003</v>
      </c>
      <c r="H8" s="171">
        <v>33.957999999999998</v>
      </c>
      <c r="I8" s="91">
        <v>14665.189999999999</v>
      </c>
      <c r="J8" s="90"/>
      <c r="K8" s="95"/>
      <c r="L8" s="97">
        <v>4062.2233333333338</v>
      </c>
      <c r="M8" s="95"/>
      <c r="N8" s="90"/>
      <c r="O8" s="140"/>
      <c r="P8" s="143">
        <f t="shared" ref="P8:P16" si="0">H8-K8</f>
        <v>33.957999999999998</v>
      </c>
      <c r="Q8" s="91">
        <f t="shared" ref="Q8:Q16" si="1">I8-L8</f>
        <v>10602.966666666665</v>
      </c>
      <c r="R8" s="167">
        <f t="shared" ref="R8:R16" si="2">(J8-E8)/E8</f>
        <v>-1</v>
      </c>
      <c r="S8" s="139"/>
      <c r="T8" s="63"/>
    </row>
    <row r="9" spans="1:20" s="60" customFormat="1" ht="31.5" customHeight="1">
      <c r="A9" s="66">
        <v>1.2</v>
      </c>
      <c r="B9" s="178" t="s">
        <v>74</v>
      </c>
      <c r="C9" s="180" t="s">
        <v>42</v>
      </c>
      <c r="D9" s="183" t="s">
        <v>81</v>
      </c>
      <c r="E9" s="148">
        <v>0.54200000000000004</v>
      </c>
      <c r="F9" s="151">
        <v>1455</v>
      </c>
      <c r="G9" s="149">
        <v>788.61</v>
      </c>
      <c r="H9" s="172">
        <v>291</v>
      </c>
      <c r="I9" s="91">
        <v>157.72200000000001</v>
      </c>
      <c r="J9" s="90"/>
      <c r="K9" s="142"/>
      <c r="L9" s="90"/>
      <c r="M9" s="142"/>
      <c r="N9" s="90"/>
      <c r="O9" s="140"/>
      <c r="P9" s="143">
        <f t="shared" si="0"/>
        <v>291</v>
      </c>
      <c r="Q9" s="91">
        <f t="shared" si="1"/>
        <v>157.72200000000001</v>
      </c>
      <c r="R9" s="167">
        <f t="shared" si="2"/>
        <v>-1</v>
      </c>
      <c r="S9" s="139"/>
      <c r="T9" s="63"/>
    </row>
    <row r="10" spans="1:20" s="60" customFormat="1" ht="31.5">
      <c r="A10" s="66">
        <v>1.3</v>
      </c>
      <c r="B10" s="178" t="s">
        <v>75</v>
      </c>
      <c r="C10" s="180" t="s">
        <v>42</v>
      </c>
      <c r="D10" s="183" t="s">
        <v>81</v>
      </c>
      <c r="E10" s="148">
        <v>1.03</v>
      </c>
      <c r="F10" s="151">
        <v>660</v>
      </c>
      <c r="G10" s="149">
        <v>679.80000000000007</v>
      </c>
      <c r="H10" s="172">
        <v>132</v>
      </c>
      <c r="I10" s="91">
        <v>135.96</v>
      </c>
      <c r="J10" s="90"/>
      <c r="K10" s="142"/>
      <c r="L10" s="95"/>
      <c r="M10" s="142"/>
      <c r="N10" s="90"/>
      <c r="O10" s="140"/>
      <c r="P10" s="143">
        <f t="shared" si="0"/>
        <v>132</v>
      </c>
      <c r="Q10" s="91">
        <f t="shared" si="1"/>
        <v>135.96</v>
      </c>
      <c r="R10" s="167">
        <f t="shared" si="2"/>
        <v>-1</v>
      </c>
      <c r="S10" s="139"/>
      <c r="T10" s="63"/>
    </row>
    <row r="11" spans="1:20" s="60" customFormat="1" ht="78.75">
      <c r="A11" s="66">
        <v>1.4</v>
      </c>
      <c r="B11" s="181" t="s">
        <v>82</v>
      </c>
      <c r="C11" s="179" t="s">
        <v>42</v>
      </c>
      <c r="D11" s="183" t="s">
        <v>83</v>
      </c>
      <c r="E11" s="148">
        <v>1328.3933333333332</v>
      </c>
      <c r="F11" s="225">
        <v>6</v>
      </c>
      <c r="G11" s="149">
        <v>7970.36</v>
      </c>
      <c r="H11" s="171">
        <v>0</v>
      </c>
      <c r="I11" s="91">
        <v>0</v>
      </c>
      <c r="J11" s="90"/>
      <c r="K11" s="95"/>
      <c r="L11" s="95"/>
      <c r="M11" s="95"/>
      <c r="N11" s="90"/>
      <c r="O11" s="140"/>
      <c r="P11" s="143">
        <f t="shared" si="0"/>
        <v>0</v>
      </c>
      <c r="Q11" s="91">
        <f t="shared" si="1"/>
        <v>0</v>
      </c>
      <c r="R11" s="167">
        <f t="shared" si="2"/>
        <v>-1</v>
      </c>
      <c r="S11" s="139"/>
      <c r="T11" s="63"/>
    </row>
    <row r="12" spans="1:20" s="60" customFormat="1" ht="31.5">
      <c r="A12" s="66">
        <v>1.5</v>
      </c>
      <c r="B12" s="181" t="s">
        <v>84</v>
      </c>
      <c r="C12" s="180" t="s">
        <v>41</v>
      </c>
      <c r="D12" s="183" t="s">
        <v>81</v>
      </c>
      <c r="E12" s="148">
        <v>972.26968838526909</v>
      </c>
      <c r="F12" s="152">
        <v>1.7650000000000001</v>
      </c>
      <c r="G12" s="149">
        <v>1716.056</v>
      </c>
      <c r="H12" s="172">
        <v>0</v>
      </c>
      <c r="I12" s="91">
        <v>0</v>
      </c>
      <c r="J12" s="90"/>
      <c r="K12" s="142"/>
      <c r="L12" s="95"/>
      <c r="M12" s="142"/>
      <c r="N12" s="95"/>
      <c r="O12" s="140"/>
      <c r="P12" s="143">
        <f t="shared" si="0"/>
        <v>0</v>
      </c>
      <c r="Q12" s="91">
        <f t="shared" si="1"/>
        <v>0</v>
      </c>
      <c r="R12" s="167">
        <f t="shared" si="2"/>
        <v>-1</v>
      </c>
      <c r="S12" s="139"/>
      <c r="T12" s="63"/>
    </row>
    <row r="13" spans="1:20" s="60" customFormat="1" ht="47.25">
      <c r="A13" s="66">
        <v>1.6</v>
      </c>
      <c r="B13" s="181" t="s">
        <v>85</v>
      </c>
      <c r="C13" s="179" t="s">
        <v>42</v>
      </c>
      <c r="D13" s="183" t="s">
        <v>86</v>
      </c>
      <c r="E13" s="148">
        <v>31.36</v>
      </c>
      <c r="F13" s="152">
        <v>2</v>
      </c>
      <c r="G13" s="149">
        <v>62.72</v>
      </c>
      <c r="H13" s="172">
        <v>0</v>
      </c>
      <c r="I13" s="91">
        <v>0</v>
      </c>
      <c r="J13" s="90"/>
      <c r="K13" s="95"/>
      <c r="L13" s="97"/>
      <c r="M13" s="95"/>
      <c r="N13" s="90"/>
      <c r="O13" s="140"/>
      <c r="P13" s="143">
        <f t="shared" si="0"/>
        <v>0</v>
      </c>
      <c r="Q13" s="91">
        <f t="shared" si="1"/>
        <v>0</v>
      </c>
      <c r="R13" s="167">
        <f t="shared" si="2"/>
        <v>-1</v>
      </c>
      <c r="S13" s="215"/>
      <c r="T13" s="63"/>
    </row>
    <row r="14" spans="1:20" s="60" customFormat="1" ht="31.5">
      <c r="A14" s="66">
        <v>1.7</v>
      </c>
      <c r="B14" s="182" t="s">
        <v>87</v>
      </c>
      <c r="C14" s="179" t="s">
        <v>42</v>
      </c>
      <c r="D14" s="183" t="s">
        <v>81</v>
      </c>
      <c r="E14" s="148">
        <v>400</v>
      </c>
      <c r="F14" s="152">
        <v>1</v>
      </c>
      <c r="G14" s="149">
        <v>400</v>
      </c>
      <c r="H14" s="172">
        <v>0</v>
      </c>
      <c r="I14" s="91">
        <v>0</v>
      </c>
      <c r="J14" s="90"/>
      <c r="K14" s="142"/>
      <c r="L14" s="97">
        <v>166.66666666666669</v>
      </c>
      <c r="M14" s="142"/>
      <c r="N14" s="97"/>
      <c r="O14" s="217"/>
      <c r="P14" s="143">
        <f t="shared" si="0"/>
        <v>0</v>
      </c>
      <c r="Q14" s="91">
        <f t="shared" si="1"/>
        <v>-166.66666666666669</v>
      </c>
      <c r="R14" s="167">
        <f t="shared" si="2"/>
        <v>-1</v>
      </c>
      <c r="S14" s="139"/>
      <c r="T14" s="63"/>
    </row>
    <row r="15" spans="1:20" s="60" customFormat="1" ht="110.25">
      <c r="A15" s="66">
        <v>1.8</v>
      </c>
      <c r="B15" s="182" t="s">
        <v>88</v>
      </c>
      <c r="C15" s="179" t="s">
        <v>42</v>
      </c>
      <c r="D15" s="183" t="s">
        <v>89</v>
      </c>
      <c r="E15" s="148">
        <v>3292.6849999999999</v>
      </c>
      <c r="F15" s="152">
        <v>4</v>
      </c>
      <c r="G15" s="149">
        <v>13170.74</v>
      </c>
      <c r="H15" s="172">
        <v>0</v>
      </c>
      <c r="I15" s="91">
        <v>0</v>
      </c>
      <c r="J15" s="90"/>
      <c r="K15" s="142"/>
      <c r="L15" s="91"/>
      <c r="M15" s="142"/>
      <c r="N15" s="90"/>
      <c r="O15" s="217"/>
      <c r="P15" s="143">
        <f t="shared" si="0"/>
        <v>0</v>
      </c>
      <c r="Q15" s="91">
        <f t="shared" si="1"/>
        <v>0</v>
      </c>
      <c r="R15" s="167">
        <f t="shared" si="2"/>
        <v>-1</v>
      </c>
      <c r="S15" s="139"/>
      <c r="T15" s="63"/>
    </row>
    <row r="16" spans="1:20" s="60" customFormat="1" ht="47.25">
      <c r="A16" s="214">
        <v>1.9</v>
      </c>
      <c r="B16" s="182" t="s">
        <v>90</v>
      </c>
      <c r="C16" s="180" t="s">
        <v>42</v>
      </c>
      <c r="D16" s="183" t="s">
        <v>81</v>
      </c>
      <c r="E16" s="148">
        <v>650.33000000000004</v>
      </c>
      <c r="F16" s="152">
        <v>1</v>
      </c>
      <c r="G16" s="149">
        <v>650.33000000000004</v>
      </c>
      <c r="H16" s="172">
        <v>0</v>
      </c>
      <c r="I16" s="91">
        <v>0</v>
      </c>
      <c r="J16" s="90"/>
      <c r="K16" s="142"/>
      <c r="L16" s="91"/>
      <c r="M16" s="142"/>
      <c r="N16" s="90"/>
      <c r="O16" s="217"/>
      <c r="P16" s="143">
        <f t="shared" si="0"/>
        <v>0</v>
      </c>
      <c r="Q16" s="91">
        <f t="shared" si="1"/>
        <v>0</v>
      </c>
      <c r="R16" s="167">
        <f t="shared" si="2"/>
        <v>-1</v>
      </c>
      <c r="S16" s="139"/>
      <c r="T16" s="63"/>
    </row>
    <row r="17" spans="1:20" s="60" customFormat="1" ht="78.75">
      <c r="A17" s="141">
        <v>1.1000000000000001</v>
      </c>
      <c r="B17" s="182" t="s">
        <v>91</v>
      </c>
      <c r="C17" s="180" t="s">
        <v>42</v>
      </c>
      <c r="D17" s="183" t="s">
        <v>86</v>
      </c>
      <c r="E17" s="148">
        <v>455.22</v>
      </c>
      <c r="F17" s="152">
        <v>1</v>
      </c>
      <c r="G17" s="149">
        <v>455.22</v>
      </c>
      <c r="H17" s="172">
        <v>0</v>
      </c>
      <c r="I17" s="91">
        <v>0</v>
      </c>
      <c r="J17" s="90"/>
      <c r="K17" s="142"/>
      <c r="L17" s="91"/>
      <c r="M17" s="142"/>
      <c r="N17" s="90"/>
      <c r="O17" s="217"/>
      <c r="P17" s="143">
        <f t="shared" ref="P17" si="3">H17-K17</f>
        <v>0</v>
      </c>
      <c r="Q17" s="91">
        <f t="shared" ref="Q17" si="4">I17-L17</f>
        <v>0</v>
      </c>
      <c r="R17" s="167">
        <f t="shared" ref="R17" si="5">(J17-E17)/E17</f>
        <v>-1</v>
      </c>
      <c r="S17" s="139"/>
      <c r="T17" s="63"/>
    </row>
    <row r="18" spans="1:20" s="136" customFormat="1" ht="18.75">
      <c r="A18" s="255" t="s">
        <v>26</v>
      </c>
      <c r="B18" s="255"/>
      <c r="C18" s="255"/>
      <c r="D18" s="255"/>
      <c r="E18" s="255"/>
      <c r="F18" s="133"/>
      <c r="G18" s="126">
        <f>SUM(G8:G17)</f>
        <v>73967.335000000006</v>
      </c>
      <c r="H18" s="126"/>
      <c r="I18" s="126">
        <f>SUM(I8:I17)</f>
        <v>14958.871999999998</v>
      </c>
      <c r="J18" s="126"/>
      <c r="K18" s="126"/>
      <c r="L18" s="126">
        <f>SUM(L8:L17)</f>
        <v>4228.8900000000003</v>
      </c>
      <c r="M18" s="126"/>
      <c r="N18" s="126">
        <f>SUM(N8:N17)</f>
        <v>0</v>
      </c>
      <c r="O18" s="126"/>
      <c r="P18" s="126"/>
      <c r="Q18" s="126">
        <f>SUM(Q8:Q17)</f>
        <v>10729.981999999998</v>
      </c>
      <c r="R18" s="134"/>
      <c r="S18" s="135"/>
      <c r="T18" s="135"/>
    </row>
    <row r="19" spans="1:20" s="60" customFormat="1" ht="18.75">
      <c r="A19" s="265" t="s">
        <v>28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7"/>
    </row>
    <row r="20" spans="1:20" s="60" customFormat="1" ht="15.75">
      <c r="A20" s="146" t="s">
        <v>64</v>
      </c>
      <c r="B20" s="147"/>
      <c r="C20" s="155"/>
      <c r="D20" s="155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109"/>
      <c r="Q20" s="111"/>
      <c r="R20" s="62"/>
      <c r="S20" s="63"/>
      <c r="T20" s="63"/>
    </row>
    <row r="21" spans="1:20" s="60" customFormat="1" ht="47.25">
      <c r="A21" s="156">
        <v>2.1</v>
      </c>
      <c r="B21" s="157" t="s">
        <v>65</v>
      </c>
      <c r="C21" s="158"/>
      <c r="D21" s="159"/>
      <c r="E21" s="150"/>
      <c r="F21" s="160"/>
      <c r="G21" s="161"/>
      <c r="H21" s="62"/>
      <c r="I21" s="62"/>
      <c r="J21" s="62"/>
      <c r="K21" s="62"/>
      <c r="L21" s="62"/>
      <c r="M21" s="62"/>
      <c r="N21" s="62"/>
      <c r="O21" s="153"/>
      <c r="P21" s="97"/>
      <c r="Q21" s="91"/>
      <c r="R21" s="167"/>
      <c r="S21" s="154"/>
      <c r="T21" s="63"/>
    </row>
    <row r="22" spans="1:20" s="60" customFormat="1" ht="47.25">
      <c r="A22" s="156" t="s">
        <v>66</v>
      </c>
      <c r="B22" s="187" t="s">
        <v>92</v>
      </c>
      <c r="C22" s="64" t="s">
        <v>42</v>
      </c>
      <c r="D22" s="183" t="s">
        <v>86</v>
      </c>
      <c r="E22" s="184">
        <v>1.3</v>
      </c>
      <c r="F22" s="185">
        <v>7879</v>
      </c>
      <c r="G22" s="186">
        <v>10242.700000000001</v>
      </c>
      <c r="H22" s="105">
        <v>1576</v>
      </c>
      <c r="I22" s="106">
        <v>2048.8000000000002</v>
      </c>
      <c r="J22" s="90"/>
      <c r="K22" s="142"/>
      <c r="L22" s="90"/>
      <c r="M22" s="173"/>
      <c r="N22" s="90"/>
      <c r="O22" s="140"/>
      <c r="P22" s="143">
        <f t="shared" ref="P22:Q27" si="6">H22-K22</f>
        <v>1576</v>
      </c>
      <c r="Q22" s="91">
        <f t="shared" si="6"/>
        <v>2048.8000000000002</v>
      </c>
      <c r="R22" s="167">
        <f t="shared" ref="R22:R27" si="7">(J22-E22)/E22</f>
        <v>-1</v>
      </c>
      <c r="S22" s="139"/>
      <c r="T22" s="63"/>
    </row>
    <row r="23" spans="1:20" s="60" customFormat="1" ht="47.25">
      <c r="A23" s="156" t="s">
        <v>67</v>
      </c>
      <c r="B23" s="187" t="s">
        <v>93</v>
      </c>
      <c r="C23" s="64" t="s">
        <v>42</v>
      </c>
      <c r="D23" s="183" t="s">
        <v>86</v>
      </c>
      <c r="E23" s="184">
        <v>2.835</v>
      </c>
      <c r="F23" s="185">
        <v>711</v>
      </c>
      <c r="G23" s="186">
        <v>2015.6849999999999</v>
      </c>
      <c r="H23" s="105">
        <v>142</v>
      </c>
      <c r="I23" s="106">
        <v>402.57</v>
      </c>
      <c r="J23" s="90"/>
      <c r="K23" s="142"/>
      <c r="L23" s="90"/>
      <c r="M23" s="173"/>
      <c r="N23" s="90"/>
      <c r="O23" s="140"/>
      <c r="P23" s="143">
        <f t="shared" si="6"/>
        <v>142</v>
      </c>
      <c r="Q23" s="91">
        <f t="shared" si="6"/>
        <v>402.57</v>
      </c>
      <c r="R23" s="167">
        <f t="shared" si="7"/>
        <v>-1</v>
      </c>
      <c r="S23" s="139"/>
      <c r="T23" s="63"/>
    </row>
    <row r="24" spans="1:20" s="60" customFormat="1" ht="31.5">
      <c r="A24" s="156" t="s">
        <v>68</v>
      </c>
      <c r="B24" s="187" t="s">
        <v>94</v>
      </c>
      <c r="C24" s="64" t="s">
        <v>42</v>
      </c>
      <c r="D24" s="183" t="s">
        <v>86</v>
      </c>
      <c r="E24" s="184">
        <v>13.131</v>
      </c>
      <c r="F24" s="185">
        <v>25</v>
      </c>
      <c r="G24" s="186">
        <v>328.27499999999998</v>
      </c>
      <c r="H24" s="105">
        <v>5</v>
      </c>
      <c r="I24" s="106">
        <v>65.655000000000001</v>
      </c>
      <c r="J24" s="90"/>
      <c r="K24" s="142"/>
      <c r="L24" s="90"/>
      <c r="M24" s="173"/>
      <c r="N24" s="90"/>
      <c r="O24" s="140"/>
      <c r="P24" s="143">
        <f t="shared" si="6"/>
        <v>5</v>
      </c>
      <c r="Q24" s="91">
        <f t="shared" si="6"/>
        <v>65.655000000000001</v>
      </c>
      <c r="R24" s="167">
        <f t="shared" si="7"/>
        <v>-1</v>
      </c>
      <c r="S24" s="139"/>
      <c r="T24" s="63"/>
    </row>
    <row r="25" spans="1:20" s="60" customFormat="1" ht="31.5">
      <c r="A25" s="156" t="s">
        <v>69</v>
      </c>
      <c r="B25" s="187" t="s">
        <v>95</v>
      </c>
      <c r="C25" s="64" t="s">
        <v>42</v>
      </c>
      <c r="D25" s="183" t="s">
        <v>86</v>
      </c>
      <c r="E25" s="184">
        <v>21.85</v>
      </c>
      <c r="F25" s="185">
        <v>30</v>
      </c>
      <c r="G25" s="186">
        <v>655.5</v>
      </c>
      <c r="H25" s="105">
        <v>6</v>
      </c>
      <c r="I25" s="106">
        <v>131.10000000000002</v>
      </c>
      <c r="J25" s="90"/>
      <c r="K25" s="142"/>
      <c r="L25" s="90"/>
      <c r="M25" s="173"/>
      <c r="N25" s="90"/>
      <c r="O25" s="140"/>
      <c r="P25" s="143">
        <f t="shared" si="6"/>
        <v>6</v>
      </c>
      <c r="Q25" s="91">
        <f t="shared" si="6"/>
        <v>131.10000000000002</v>
      </c>
      <c r="R25" s="167">
        <f t="shared" si="7"/>
        <v>-1</v>
      </c>
      <c r="S25" s="139"/>
      <c r="T25" s="63"/>
    </row>
    <row r="26" spans="1:20" s="60" customFormat="1" ht="31.5">
      <c r="A26" s="156" t="s">
        <v>70</v>
      </c>
      <c r="B26" s="187" t="s">
        <v>71</v>
      </c>
      <c r="C26" s="64" t="s">
        <v>42</v>
      </c>
      <c r="D26" s="183" t="s">
        <v>86</v>
      </c>
      <c r="E26" s="184">
        <v>3.1779999999999999</v>
      </c>
      <c r="F26" s="185">
        <v>56</v>
      </c>
      <c r="G26" s="186">
        <v>177.96799999999999</v>
      </c>
      <c r="H26" s="105">
        <v>11</v>
      </c>
      <c r="I26" s="106">
        <v>34.957999999999998</v>
      </c>
      <c r="J26" s="90"/>
      <c r="K26" s="142"/>
      <c r="L26" s="90"/>
      <c r="M26" s="173"/>
      <c r="N26" s="90"/>
      <c r="O26" s="140"/>
      <c r="P26" s="143">
        <f t="shared" si="6"/>
        <v>11</v>
      </c>
      <c r="Q26" s="91">
        <f t="shared" si="6"/>
        <v>34.957999999999998</v>
      </c>
      <c r="R26" s="167">
        <f t="shared" si="7"/>
        <v>-1</v>
      </c>
      <c r="S26" s="139"/>
      <c r="T26" s="63"/>
    </row>
    <row r="27" spans="1:20" s="60" customFormat="1" ht="15.75">
      <c r="A27" s="156" t="s">
        <v>72</v>
      </c>
      <c r="B27" s="187" t="s">
        <v>96</v>
      </c>
      <c r="C27" s="64" t="s">
        <v>42</v>
      </c>
      <c r="D27" s="183" t="s">
        <v>86</v>
      </c>
      <c r="E27" s="184">
        <v>0.44289899999999999</v>
      </c>
      <c r="F27" s="185">
        <v>168</v>
      </c>
      <c r="G27" s="186">
        <v>74.407032000000001</v>
      </c>
      <c r="H27" s="105">
        <v>33</v>
      </c>
      <c r="I27" s="106">
        <v>14.615667</v>
      </c>
      <c r="J27" s="90"/>
      <c r="K27" s="142"/>
      <c r="L27" s="90"/>
      <c r="M27" s="173"/>
      <c r="N27" s="90"/>
      <c r="O27" s="140"/>
      <c r="P27" s="143">
        <f t="shared" si="6"/>
        <v>33</v>
      </c>
      <c r="Q27" s="91">
        <f t="shared" si="6"/>
        <v>14.615667</v>
      </c>
      <c r="R27" s="167">
        <f t="shared" si="7"/>
        <v>-1</v>
      </c>
      <c r="S27" s="139"/>
      <c r="T27" s="63"/>
    </row>
    <row r="28" spans="1:20" s="60" customFormat="1" ht="15.75">
      <c r="A28" s="258" t="s">
        <v>60</v>
      </c>
      <c r="B28" s="259"/>
      <c r="C28" s="93"/>
      <c r="D28" s="93"/>
      <c r="E28" s="107"/>
      <c r="F28" s="107"/>
      <c r="G28" s="108">
        <f>SUM(G22:G27)</f>
        <v>13494.535032</v>
      </c>
      <c r="H28" s="108"/>
      <c r="I28" s="108">
        <f>SUM(I22:I27)</f>
        <v>2697.6986670000006</v>
      </c>
      <c r="J28" s="90"/>
      <c r="K28" s="108"/>
      <c r="L28" s="108">
        <f t="shared" ref="L28:Q28" si="8">SUM(L22:L27)</f>
        <v>0</v>
      </c>
      <c r="M28" s="108"/>
      <c r="N28" s="108">
        <f t="shared" si="8"/>
        <v>0</v>
      </c>
      <c r="O28" s="108"/>
      <c r="P28" s="110"/>
      <c r="Q28" s="108">
        <f t="shared" si="8"/>
        <v>2697.6986670000006</v>
      </c>
      <c r="R28" s="167"/>
      <c r="S28" s="108"/>
      <c r="T28" s="63"/>
    </row>
    <row r="29" spans="1:20" s="60" customFormat="1" ht="15.75">
      <c r="A29" s="269" t="s">
        <v>61</v>
      </c>
      <c r="B29" s="270"/>
      <c r="C29" s="270"/>
      <c r="D29" s="270"/>
      <c r="E29" s="271"/>
      <c r="F29" s="107"/>
      <c r="G29" s="93"/>
      <c r="H29" s="93"/>
      <c r="I29" s="93"/>
      <c r="J29" s="90"/>
      <c r="K29" s="107"/>
      <c r="L29" s="107"/>
      <c r="M29" s="107"/>
      <c r="N29" s="107"/>
      <c r="O29" s="93"/>
      <c r="P29" s="110"/>
      <c r="Q29" s="113"/>
      <c r="R29" s="167"/>
      <c r="S29" s="63"/>
      <c r="T29" s="63"/>
    </row>
    <row r="30" spans="1:20" s="60" customFormat="1" ht="47.25">
      <c r="A30" s="66">
        <v>2.2000000000000002</v>
      </c>
      <c r="B30" s="188" t="s">
        <v>43</v>
      </c>
      <c r="C30" s="64" t="s">
        <v>42</v>
      </c>
      <c r="D30" s="61" t="s">
        <v>81</v>
      </c>
      <c r="E30" s="163">
        <v>0.59645209999999993</v>
      </c>
      <c r="F30" s="164">
        <v>1455</v>
      </c>
      <c r="G30" s="162">
        <v>867.83780549999994</v>
      </c>
      <c r="H30" s="142">
        <v>291</v>
      </c>
      <c r="I30" s="91">
        <v>173.5655611</v>
      </c>
      <c r="J30" s="90"/>
      <c r="K30" s="142"/>
      <c r="L30" s="169"/>
      <c r="M30" s="96"/>
      <c r="N30" s="90"/>
      <c r="O30" s="140"/>
      <c r="P30" s="143">
        <f>H30-K30</f>
        <v>291</v>
      </c>
      <c r="Q30" s="90">
        <f>I30-L30</f>
        <v>173.5655611</v>
      </c>
      <c r="R30" s="167">
        <f t="shared" ref="R30:R31" si="9">(J30-E30)/E30</f>
        <v>-1</v>
      </c>
      <c r="S30" s="139"/>
      <c r="T30" s="63"/>
    </row>
    <row r="31" spans="1:20" s="60" customFormat="1" ht="47.25">
      <c r="A31" s="66">
        <v>2.2999999999999998</v>
      </c>
      <c r="B31" s="188" t="s">
        <v>47</v>
      </c>
      <c r="C31" s="64" t="s">
        <v>42</v>
      </c>
      <c r="D31" s="61" t="s">
        <v>81</v>
      </c>
      <c r="E31" s="163">
        <v>0.63470840000000006</v>
      </c>
      <c r="F31" s="151">
        <v>660</v>
      </c>
      <c r="G31" s="162">
        <v>418.90754400000003</v>
      </c>
      <c r="H31" s="142">
        <v>132</v>
      </c>
      <c r="I31" s="91">
        <v>83.781508800000012</v>
      </c>
      <c r="J31" s="90"/>
      <c r="K31" s="142"/>
      <c r="L31" s="169"/>
      <c r="M31" s="96"/>
      <c r="N31" s="90"/>
      <c r="O31" s="140"/>
      <c r="P31" s="143">
        <f>H31-K31</f>
        <v>132</v>
      </c>
      <c r="Q31" s="90">
        <f>I31-L31</f>
        <v>83.781508800000012</v>
      </c>
      <c r="R31" s="167">
        <f t="shared" si="9"/>
        <v>-1</v>
      </c>
      <c r="S31" s="139"/>
      <c r="T31" s="63"/>
    </row>
    <row r="32" spans="1:20" s="60" customFormat="1" ht="15.75">
      <c r="A32" s="258" t="s">
        <v>60</v>
      </c>
      <c r="B32" s="259"/>
      <c r="C32" s="93"/>
      <c r="D32" s="93"/>
      <c r="E32" s="93"/>
      <c r="F32" s="93"/>
      <c r="G32" s="108">
        <f>SUM(G30:G31)</f>
        <v>1286.7453495</v>
      </c>
      <c r="H32" s="93"/>
      <c r="I32" s="175">
        <f>SUM(I30:I31)</f>
        <v>257.34706990000001</v>
      </c>
      <c r="J32" s="176"/>
      <c r="K32" s="176"/>
      <c r="L32" s="108">
        <f>SUM(L30:L31)</f>
        <v>0</v>
      </c>
      <c r="M32" s="177"/>
      <c r="N32" s="108">
        <f>SUM(N30:N31)</f>
        <v>0</v>
      </c>
      <c r="O32" s="93"/>
      <c r="P32" s="110"/>
      <c r="Q32" s="174">
        <f>SUM(Q30:Q31)</f>
        <v>257.34706990000001</v>
      </c>
      <c r="R32" s="128"/>
      <c r="S32" s="63"/>
      <c r="T32" s="63"/>
    </row>
    <row r="33" spans="1:20" s="60" customFormat="1" ht="15.75">
      <c r="A33" s="251" t="s">
        <v>27</v>
      </c>
      <c r="B33" s="251"/>
      <c r="C33" s="251"/>
      <c r="D33" s="251"/>
      <c r="E33" s="251"/>
      <c r="F33" s="122"/>
      <c r="G33" s="119">
        <f>G32+G28</f>
        <v>14781.280381500001</v>
      </c>
      <c r="H33" s="119"/>
      <c r="I33" s="119">
        <f t="shared" ref="I33" si="10">I32+I28</f>
        <v>2955.0457369000005</v>
      </c>
      <c r="J33" s="120"/>
      <c r="K33" s="120"/>
      <c r="L33" s="121">
        <f>L32+L28</f>
        <v>0</v>
      </c>
      <c r="M33" s="120"/>
      <c r="N33" s="121">
        <f>N32+N28</f>
        <v>0</v>
      </c>
      <c r="O33" s="118"/>
      <c r="P33" s="123"/>
      <c r="Q33" s="121">
        <f>I33-L33</f>
        <v>2955.0457369000005</v>
      </c>
      <c r="R33" s="123"/>
      <c r="S33" s="124"/>
      <c r="T33" s="124"/>
    </row>
    <row r="34" spans="1:20" s="60" customFormat="1" ht="15.75">
      <c r="A34" s="252" t="s">
        <v>29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4"/>
    </row>
    <row r="35" spans="1:20" s="60" customFormat="1" ht="47.25">
      <c r="A35" s="67">
        <v>3.1</v>
      </c>
      <c r="B35" s="188" t="s">
        <v>97</v>
      </c>
      <c r="C35" s="189" t="s">
        <v>42</v>
      </c>
      <c r="D35" s="61" t="s">
        <v>81</v>
      </c>
      <c r="E35" s="190">
        <v>299.37</v>
      </c>
      <c r="F35" s="191">
        <v>1</v>
      </c>
      <c r="G35" s="192">
        <v>299.37</v>
      </c>
      <c r="H35" s="92">
        <v>0</v>
      </c>
      <c r="I35" s="192">
        <v>0</v>
      </c>
      <c r="J35" s="90"/>
      <c r="K35" s="92"/>
      <c r="L35" s="90"/>
      <c r="M35" s="94"/>
      <c r="N35" s="90"/>
      <c r="O35" s="132"/>
      <c r="P35" s="143">
        <f>H35-K35</f>
        <v>0</v>
      </c>
      <c r="Q35" s="99">
        <f>I35-L35</f>
        <v>0</v>
      </c>
      <c r="R35" s="168">
        <f>(J35-E35)/E35</f>
        <v>-1</v>
      </c>
      <c r="S35" s="211"/>
      <c r="T35" s="68"/>
    </row>
    <row r="36" spans="1:20" s="60" customFormat="1" ht="47.25">
      <c r="A36" s="67">
        <v>3.2</v>
      </c>
      <c r="B36" s="188" t="s">
        <v>98</v>
      </c>
      <c r="C36" s="189" t="s">
        <v>42</v>
      </c>
      <c r="D36" s="61" t="s">
        <v>81</v>
      </c>
      <c r="E36" s="190">
        <v>288.25</v>
      </c>
      <c r="F36" s="191">
        <v>1</v>
      </c>
      <c r="G36" s="193">
        <v>288.25</v>
      </c>
      <c r="H36" s="92">
        <v>0</v>
      </c>
      <c r="I36" s="193">
        <v>0</v>
      </c>
      <c r="J36" s="90"/>
      <c r="K36" s="92"/>
      <c r="L36" s="90"/>
      <c r="M36" s="94"/>
      <c r="N36" s="90"/>
      <c r="O36" s="144"/>
      <c r="P36" s="143">
        <f>H36-K36</f>
        <v>0</v>
      </c>
      <c r="Q36" s="99">
        <f>I36-L36</f>
        <v>0</v>
      </c>
      <c r="R36" s="168">
        <f>(J36-E36)/E36</f>
        <v>-1</v>
      </c>
      <c r="S36" s="212"/>
      <c r="T36" s="68"/>
    </row>
    <row r="37" spans="1:20" s="60" customFormat="1" ht="15.75">
      <c r="A37" s="262" t="s">
        <v>30</v>
      </c>
      <c r="B37" s="262"/>
      <c r="C37" s="262"/>
      <c r="D37" s="262"/>
      <c r="E37" s="262"/>
      <c r="F37" s="122"/>
      <c r="G37" s="119">
        <f>G35+G36</f>
        <v>587.62</v>
      </c>
      <c r="H37" s="119"/>
      <c r="I37" s="119">
        <f t="shared" ref="I37" si="11">I35+I36</f>
        <v>0</v>
      </c>
      <c r="J37" s="119"/>
      <c r="K37" s="119"/>
      <c r="L37" s="119">
        <f t="shared" ref="L37" si="12">L35+L36</f>
        <v>0</v>
      </c>
      <c r="M37" s="119"/>
      <c r="N37" s="119">
        <f t="shared" ref="N37" si="13">N35+N36</f>
        <v>0</v>
      </c>
      <c r="O37" s="119"/>
      <c r="P37" s="119"/>
      <c r="Q37" s="119">
        <f t="shared" ref="Q37" si="14">Q35+Q36</f>
        <v>0</v>
      </c>
      <c r="R37" s="119"/>
      <c r="S37" s="124"/>
      <c r="T37" s="124"/>
    </row>
    <row r="38" spans="1:20" s="60" customFormat="1" ht="15.75">
      <c r="A38" s="252" t="s">
        <v>31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4"/>
    </row>
    <row r="39" spans="1:20" s="60" customFormat="1" ht="15.75">
      <c r="A39" s="258" t="s">
        <v>44</v>
      </c>
      <c r="B39" s="259"/>
      <c r="C39" s="115"/>
      <c r="D39" s="116"/>
      <c r="E39" s="100"/>
      <c r="F39" s="101"/>
      <c r="G39" s="103"/>
      <c r="H39" s="103"/>
      <c r="I39" s="103"/>
      <c r="J39" s="103"/>
      <c r="K39" s="103"/>
      <c r="L39" s="103"/>
      <c r="M39" s="103"/>
      <c r="N39" s="103"/>
      <c r="O39" s="103"/>
      <c r="P39" s="99"/>
      <c r="Q39" s="99"/>
      <c r="R39" s="112"/>
      <c r="S39" s="209"/>
      <c r="T39" s="112"/>
    </row>
    <row r="40" spans="1:20" s="60" customFormat="1" ht="15.75">
      <c r="A40" s="67" t="s">
        <v>99</v>
      </c>
      <c r="B40" s="194" t="s">
        <v>44</v>
      </c>
      <c r="C40" s="195" t="s">
        <v>42</v>
      </c>
      <c r="D40" s="61" t="s">
        <v>81</v>
      </c>
      <c r="E40" s="196">
        <v>25</v>
      </c>
      <c r="F40" s="197">
        <v>31</v>
      </c>
      <c r="G40" s="198">
        <v>775</v>
      </c>
      <c r="H40" s="199">
        <v>31</v>
      </c>
      <c r="I40" s="198">
        <v>775</v>
      </c>
      <c r="J40" s="90"/>
      <c r="K40" s="131"/>
      <c r="L40" s="90"/>
      <c r="M40" s="131"/>
      <c r="N40" s="90"/>
      <c r="O40" s="132"/>
      <c r="P40" s="98">
        <f t="shared" ref="P40:Q43" si="15">H40-K40</f>
        <v>31</v>
      </c>
      <c r="Q40" s="99">
        <f t="shared" si="15"/>
        <v>775</v>
      </c>
      <c r="R40" s="168">
        <f>(J40-E40)/E40</f>
        <v>-1</v>
      </c>
      <c r="S40" s="211"/>
      <c r="T40" s="63"/>
    </row>
    <row r="41" spans="1:20" s="60" customFormat="1" ht="31.5">
      <c r="A41" s="72" t="s">
        <v>100</v>
      </c>
      <c r="B41" s="194" t="s">
        <v>101</v>
      </c>
      <c r="C41" s="195" t="s">
        <v>42</v>
      </c>
      <c r="D41" s="61" t="s">
        <v>81</v>
      </c>
      <c r="E41" s="196">
        <v>26.6</v>
      </c>
      <c r="F41" s="197">
        <v>10</v>
      </c>
      <c r="G41" s="198">
        <v>266</v>
      </c>
      <c r="H41" s="199">
        <v>10</v>
      </c>
      <c r="I41" s="198">
        <v>266</v>
      </c>
      <c r="J41" s="90"/>
      <c r="K41" s="131"/>
      <c r="L41" s="90"/>
      <c r="M41" s="131"/>
      <c r="N41" s="90"/>
      <c r="O41" s="132"/>
      <c r="P41" s="98">
        <f t="shared" si="15"/>
        <v>10</v>
      </c>
      <c r="Q41" s="99">
        <f t="shared" si="15"/>
        <v>266</v>
      </c>
      <c r="R41" s="168">
        <f>(J41-E41)/E41</f>
        <v>-1</v>
      </c>
      <c r="S41" s="211"/>
      <c r="T41" s="63"/>
    </row>
    <row r="42" spans="1:20" s="60" customFormat="1" ht="31.5">
      <c r="A42" s="72" t="s">
        <v>102</v>
      </c>
      <c r="B42" s="194" t="s">
        <v>103</v>
      </c>
      <c r="C42" s="195" t="s">
        <v>42</v>
      </c>
      <c r="D42" s="61" t="s">
        <v>81</v>
      </c>
      <c r="E42" s="196">
        <v>28</v>
      </c>
      <c r="F42" s="197">
        <v>8</v>
      </c>
      <c r="G42" s="198">
        <v>224</v>
      </c>
      <c r="H42" s="199">
        <v>8</v>
      </c>
      <c r="I42" s="198">
        <v>224</v>
      </c>
      <c r="J42" s="90"/>
      <c r="K42" s="131"/>
      <c r="L42" s="90"/>
      <c r="M42" s="131"/>
      <c r="N42" s="90"/>
      <c r="O42" s="144"/>
      <c r="P42" s="98">
        <f t="shared" si="15"/>
        <v>8</v>
      </c>
      <c r="Q42" s="99">
        <f t="shared" si="15"/>
        <v>224</v>
      </c>
      <c r="R42" s="168">
        <f>(J42-E42)/E42</f>
        <v>-1</v>
      </c>
      <c r="S42" s="211"/>
      <c r="T42" s="63"/>
    </row>
    <row r="43" spans="1:20" s="60" customFormat="1" ht="15.75">
      <c r="A43" s="67" t="s">
        <v>104</v>
      </c>
      <c r="B43" s="194" t="s">
        <v>105</v>
      </c>
      <c r="C43" s="189" t="s">
        <v>42</v>
      </c>
      <c r="D43" s="61" t="s">
        <v>81</v>
      </c>
      <c r="E43" s="196">
        <v>35</v>
      </c>
      <c r="F43" s="197">
        <v>2</v>
      </c>
      <c r="G43" s="198">
        <v>70</v>
      </c>
      <c r="H43" s="199">
        <v>2</v>
      </c>
      <c r="I43" s="198">
        <v>70</v>
      </c>
      <c r="J43" s="90"/>
      <c r="K43" s="131"/>
      <c r="L43" s="90"/>
      <c r="M43" s="131"/>
      <c r="N43" s="90"/>
      <c r="O43" s="144"/>
      <c r="P43" s="98">
        <f t="shared" si="15"/>
        <v>2</v>
      </c>
      <c r="Q43" s="99">
        <f t="shared" si="15"/>
        <v>70</v>
      </c>
      <c r="R43" s="168">
        <f>(J43-E43)/E43</f>
        <v>-1</v>
      </c>
      <c r="S43" s="211"/>
      <c r="T43" s="63"/>
    </row>
    <row r="44" spans="1:20" s="60" customFormat="1" ht="15.75">
      <c r="A44" s="258" t="s">
        <v>60</v>
      </c>
      <c r="B44" s="259"/>
      <c r="C44" s="69"/>
      <c r="D44" s="70"/>
      <c r="E44" s="100"/>
      <c r="F44" s="101"/>
      <c r="G44" s="102">
        <f>SUM(G40:G43)</f>
        <v>1335</v>
      </c>
      <c r="H44" s="103"/>
      <c r="I44" s="102">
        <f t="shared" ref="I44" si="16">SUM(I40:I43)</f>
        <v>1335</v>
      </c>
      <c r="J44" s="102"/>
      <c r="K44" s="102"/>
      <c r="L44" s="102">
        <f>SUM(L40:L43)</f>
        <v>0</v>
      </c>
      <c r="M44" s="102"/>
      <c r="N44" s="102">
        <f>SUM(N40:N43)</f>
        <v>0</v>
      </c>
      <c r="O44" s="102"/>
      <c r="P44" s="98">
        <f>H44-K44</f>
        <v>0</v>
      </c>
      <c r="Q44" s="102">
        <f>SUM(Q40:Q43)</f>
        <v>1335</v>
      </c>
      <c r="R44" s="168"/>
      <c r="S44" s="63"/>
      <c r="T44" s="63"/>
    </row>
    <row r="45" spans="1:20" s="60" customFormat="1" ht="15.75">
      <c r="A45" s="258" t="s">
        <v>54</v>
      </c>
      <c r="B45" s="259"/>
      <c r="C45" s="69"/>
      <c r="D45" s="70"/>
      <c r="E45" s="100"/>
      <c r="F45" s="101"/>
      <c r="G45" s="103"/>
      <c r="H45" s="103"/>
      <c r="I45" s="129"/>
      <c r="J45" s="95"/>
      <c r="K45" s="131"/>
      <c r="L45" s="90"/>
      <c r="M45" s="71"/>
      <c r="N45" s="71"/>
      <c r="O45" s="71"/>
      <c r="P45" s="98"/>
      <c r="Q45" s="99"/>
      <c r="R45" s="168"/>
      <c r="S45" s="63"/>
      <c r="T45" s="63"/>
    </row>
    <row r="46" spans="1:20" s="60" customFormat="1" ht="47.25">
      <c r="A46" s="200">
        <v>4.5</v>
      </c>
      <c r="B46" s="194" t="s">
        <v>106</v>
      </c>
      <c r="C46" s="189" t="s">
        <v>42</v>
      </c>
      <c r="D46" s="61" t="s">
        <v>81</v>
      </c>
      <c r="E46" s="196">
        <v>582.1</v>
      </c>
      <c r="F46" s="197">
        <v>1</v>
      </c>
      <c r="G46" s="198">
        <v>582.1</v>
      </c>
      <c r="H46" s="197">
        <v>0</v>
      </c>
      <c r="I46" s="198">
        <v>0</v>
      </c>
      <c r="J46" s="95"/>
      <c r="K46" s="131"/>
      <c r="L46" s="90"/>
      <c r="M46" s="131"/>
      <c r="N46" s="90"/>
      <c r="O46" s="132"/>
      <c r="P46" s="98">
        <f t="shared" ref="P46:Q47" si="17">H46-K46</f>
        <v>0</v>
      </c>
      <c r="Q46" s="99">
        <f t="shared" si="17"/>
        <v>0</v>
      </c>
      <c r="R46" s="168">
        <f>(J46-E46)/E46</f>
        <v>-1</v>
      </c>
      <c r="S46" s="211"/>
      <c r="T46" s="63"/>
    </row>
    <row r="47" spans="1:20" s="60" customFormat="1" ht="31.5">
      <c r="A47" s="200">
        <v>4.5999999999999996</v>
      </c>
      <c r="B47" s="194" t="s">
        <v>107</v>
      </c>
      <c r="C47" s="189" t="s">
        <v>42</v>
      </c>
      <c r="D47" s="61" t="s">
        <v>81</v>
      </c>
      <c r="E47" s="196">
        <v>293.74</v>
      </c>
      <c r="F47" s="201">
        <v>1</v>
      </c>
      <c r="G47" s="198">
        <v>293.74</v>
      </c>
      <c r="H47" s="197">
        <v>0</v>
      </c>
      <c r="I47" s="198">
        <v>0</v>
      </c>
      <c r="J47" s="95"/>
      <c r="K47" s="131"/>
      <c r="L47" s="90"/>
      <c r="M47" s="131"/>
      <c r="N47" s="90"/>
      <c r="O47" s="132"/>
      <c r="P47" s="98">
        <f t="shared" si="17"/>
        <v>0</v>
      </c>
      <c r="Q47" s="99">
        <f t="shared" si="17"/>
        <v>0</v>
      </c>
      <c r="R47" s="168">
        <f>(J47-E47)/E47</f>
        <v>-1</v>
      </c>
      <c r="S47" s="211"/>
      <c r="T47" s="63"/>
    </row>
    <row r="48" spans="1:20" s="60" customFormat="1" ht="15.75">
      <c r="A48" s="258" t="s">
        <v>60</v>
      </c>
      <c r="B48" s="259"/>
      <c r="C48" s="69"/>
      <c r="D48" s="70"/>
      <c r="E48" s="100"/>
      <c r="F48" s="101"/>
      <c r="G48" s="102">
        <f>SUM(G46:G47)</f>
        <v>875.84</v>
      </c>
      <c r="H48" s="103"/>
      <c r="I48" s="102">
        <f>SUM(I46:I47)</f>
        <v>0</v>
      </c>
      <c r="J48" s="102"/>
      <c r="K48" s="102"/>
      <c r="L48" s="102">
        <f>SUM(L46:L47)</f>
        <v>0</v>
      </c>
      <c r="M48" s="102"/>
      <c r="N48" s="102">
        <f>SUM(N46:N47)</f>
        <v>0</v>
      </c>
      <c r="O48" s="102"/>
      <c r="P48" s="98">
        <f>SUM(P46:P47)</f>
        <v>0</v>
      </c>
      <c r="Q48" s="102">
        <f>SUM(Q46:Q47)</f>
        <v>0</v>
      </c>
      <c r="R48" s="168"/>
      <c r="S48" s="63"/>
      <c r="T48" s="63"/>
    </row>
    <row r="49" spans="1:20" s="60" customFormat="1" ht="15.75">
      <c r="A49" s="260" t="s">
        <v>45</v>
      </c>
      <c r="B49" s="261"/>
      <c r="C49" s="69"/>
      <c r="D49" s="70"/>
      <c r="E49" s="100"/>
      <c r="F49" s="101"/>
      <c r="G49" s="103"/>
      <c r="H49" s="103"/>
      <c r="I49" s="103"/>
      <c r="J49" s="71"/>
      <c r="K49" s="71"/>
      <c r="L49" s="71"/>
      <c r="M49" s="71"/>
      <c r="N49" s="71"/>
      <c r="O49" s="71"/>
      <c r="P49" s="98"/>
      <c r="Q49" s="99"/>
      <c r="R49" s="168"/>
      <c r="S49" s="63"/>
      <c r="T49" s="63"/>
    </row>
    <row r="50" spans="1:20" s="60" customFormat="1" ht="31.5">
      <c r="A50" s="73">
        <v>4.7</v>
      </c>
      <c r="B50" s="165" t="s">
        <v>48</v>
      </c>
      <c r="C50" s="74" t="s">
        <v>42</v>
      </c>
      <c r="D50" s="61" t="s">
        <v>81</v>
      </c>
      <c r="E50" s="196">
        <v>680</v>
      </c>
      <c r="F50" s="197">
        <v>1</v>
      </c>
      <c r="G50" s="198">
        <v>680</v>
      </c>
      <c r="H50" s="98">
        <v>0</v>
      </c>
      <c r="I50" s="132">
        <v>0</v>
      </c>
      <c r="J50" s="90">
        <v>673.21326999999997</v>
      </c>
      <c r="K50" s="104">
        <v>1</v>
      </c>
      <c r="L50" s="99">
        <v>673.21326999999997</v>
      </c>
      <c r="M50" s="104"/>
      <c r="N50" s="99"/>
      <c r="O50" s="132"/>
      <c r="P50" s="98">
        <f>H50-K50</f>
        <v>-1</v>
      </c>
      <c r="Q50" s="99">
        <f>I50-L50</f>
        <v>-673.21326999999997</v>
      </c>
      <c r="R50" s="168">
        <f>(J50-E50)/E50</f>
        <v>-9.980485294117698E-3</v>
      </c>
      <c r="S50" s="211"/>
      <c r="T50" s="63"/>
    </row>
    <row r="51" spans="1:20" s="60" customFormat="1" ht="15.75">
      <c r="A51" s="258" t="s">
        <v>60</v>
      </c>
      <c r="B51" s="259"/>
      <c r="C51" s="69"/>
      <c r="D51" s="70"/>
      <c r="E51" s="100"/>
      <c r="F51" s="101"/>
      <c r="G51" s="102">
        <f>G50</f>
        <v>680</v>
      </c>
      <c r="H51" s="103"/>
      <c r="I51" s="102">
        <f t="shared" ref="I51" si="18">SUM(I50)</f>
        <v>0</v>
      </c>
      <c r="J51" s="102"/>
      <c r="K51" s="102"/>
      <c r="L51" s="102">
        <f>SUM(L50)</f>
        <v>673.21326999999997</v>
      </c>
      <c r="M51" s="170"/>
      <c r="N51" s="102">
        <f>SUM(N50)</f>
        <v>0</v>
      </c>
      <c r="O51" s="71"/>
      <c r="P51" s="98">
        <f>H51-K51</f>
        <v>0</v>
      </c>
      <c r="Q51" s="102">
        <f>Q50</f>
        <v>-673.21326999999997</v>
      </c>
      <c r="R51" s="145"/>
      <c r="S51" s="63"/>
      <c r="T51" s="63"/>
    </row>
    <row r="52" spans="1:20" s="60" customFormat="1" ht="15.75">
      <c r="A52" s="262" t="s">
        <v>32</v>
      </c>
      <c r="B52" s="262"/>
      <c r="C52" s="262"/>
      <c r="D52" s="262"/>
      <c r="E52" s="262"/>
      <c r="F52" s="125"/>
      <c r="G52" s="119">
        <f>G51+G48+G44</f>
        <v>2890.84</v>
      </c>
      <c r="H52" s="118"/>
      <c r="I52" s="119">
        <f t="shared" ref="I52" si="19">I51+I48+I44</f>
        <v>1335</v>
      </c>
      <c r="J52" s="119"/>
      <c r="K52" s="119"/>
      <c r="L52" s="119">
        <f>L51+L48+L44</f>
        <v>673.21326999999997</v>
      </c>
      <c r="M52" s="119"/>
      <c r="N52" s="119">
        <f>N51+N48+N44</f>
        <v>0</v>
      </c>
      <c r="O52" s="119"/>
      <c r="P52" s="119"/>
      <c r="Q52" s="119">
        <f>Q51+Q48+Q44</f>
        <v>661.78673000000003</v>
      </c>
      <c r="R52" s="123"/>
      <c r="S52" s="124"/>
      <c r="T52" s="124"/>
    </row>
    <row r="53" spans="1:20" s="60" customFormat="1" ht="15.75">
      <c r="A53" s="252" t="s">
        <v>33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4"/>
    </row>
    <row r="54" spans="1:20" s="60" customFormat="1" ht="15.75">
      <c r="A54" s="251" t="s">
        <v>34</v>
      </c>
      <c r="B54" s="251"/>
      <c r="C54" s="251"/>
      <c r="D54" s="251"/>
      <c r="E54" s="251"/>
      <c r="F54" s="125"/>
      <c r="G54" s="119">
        <v>0</v>
      </c>
      <c r="H54" s="118"/>
      <c r="I54" s="119">
        <v>0</v>
      </c>
      <c r="J54" s="119"/>
      <c r="K54" s="119"/>
      <c r="L54" s="119">
        <v>0</v>
      </c>
      <c r="M54" s="119"/>
      <c r="N54" s="119">
        <v>0</v>
      </c>
      <c r="O54" s="119"/>
      <c r="P54" s="119"/>
      <c r="Q54" s="119">
        <v>0</v>
      </c>
      <c r="R54" s="120"/>
      <c r="S54" s="124"/>
      <c r="T54" s="124"/>
    </row>
    <row r="55" spans="1:20" s="60" customFormat="1" ht="15.75">
      <c r="A55" s="252" t="s">
        <v>35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4"/>
    </row>
    <row r="56" spans="1:20" s="60" customFormat="1" ht="15.75">
      <c r="A56" s="252" t="s">
        <v>62</v>
      </c>
      <c r="B56" s="25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95"/>
      <c r="Q56" s="95"/>
      <c r="R56" s="114"/>
      <c r="S56" s="114"/>
      <c r="T56" s="114"/>
    </row>
    <row r="57" spans="1:20" s="60" customFormat="1" ht="15.75">
      <c r="A57" s="75">
        <v>6.1</v>
      </c>
      <c r="B57" s="194" t="s">
        <v>108</v>
      </c>
      <c r="C57" s="64" t="s">
        <v>42</v>
      </c>
      <c r="D57" s="61" t="s">
        <v>81</v>
      </c>
      <c r="E57" s="196">
        <v>453.33</v>
      </c>
      <c r="F57" s="197">
        <v>7</v>
      </c>
      <c r="G57" s="198">
        <v>3173.31</v>
      </c>
      <c r="H57" s="98">
        <v>0</v>
      </c>
      <c r="I57" s="99">
        <v>0</v>
      </c>
      <c r="J57" s="90">
        <v>492.76</v>
      </c>
      <c r="K57" s="98">
        <v>4</v>
      </c>
      <c r="L57" s="99">
        <v>1971.03</v>
      </c>
      <c r="M57" s="98"/>
      <c r="N57" s="99"/>
      <c r="O57" s="132"/>
      <c r="P57" s="142">
        <f>H57-K57</f>
        <v>-4</v>
      </c>
      <c r="Q57" s="95">
        <f>I57-L57</f>
        <v>-1971.03</v>
      </c>
      <c r="R57" s="166">
        <f>(J57-E57)/E57</f>
        <v>8.6978580724858284E-2</v>
      </c>
      <c r="S57" s="211"/>
      <c r="T57" s="63"/>
    </row>
    <row r="58" spans="1:20" s="60" customFormat="1" ht="15.75">
      <c r="A58" s="75">
        <v>6.2</v>
      </c>
      <c r="B58" s="213" t="s">
        <v>109</v>
      </c>
      <c r="C58" s="64" t="s">
        <v>42</v>
      </c>
      <c r="D58" s="61" t="s">
        <v>81</v>
      </c>
      <c r="E58" s="202">
        <v>379.2</v>
      </c>
      <c r="F58" s="203">
        <v>6</v>
      </c>
      <c r="G58" s="204">
        <v>2275.1999999999998</v>
      </c>
      <c r="H58" s="98">
        <v>0</v>
      </c>
      <c r="I58" s="99">
        <v>0</v>
      </c>
      <c r="J58" s="90"/>
      <c r="K58" s="98"/>
      <c r="L58" s="99"/>
      <c r="M58" s="98"/>
      <c r="N58" s="99"/>
      <c r="O58" s="132"/>
      <c r="P58" s="142">
        <f>H58-K58</f>
        <v>0</v>
      </c>
      <c r="Q58" s="95">
        <f>I58-L58</f>
        <v>0</v>
      </c>
      <c r="R58" s="166">
        <f>(J58-E58)/E58</f>
        <v>-1</v>
      </c>
      <c r="S58" s="211"/>
      <c r="T58" s="63"/>
    </row>
    <row r="59" spans="1:20" s="60" customFormat="1" ht="15.75">
      <c r="A59" s="251" t="s">
        <v>36</v>
      </c>
      <c r="B59" s="251"/>
      <c r="C59" s="251"/>
      <c r="D59" s="251"/>
      <c r="E59" s="251"/>
      <c r="F59" s="125"/>
      <c r="G59" s="119">
        <f>SUM(G57:G58)</f>
        <v>5448.51</v>
      </c>
      <c r="H59" s="118"/>
      <c r="I59" s="119">
        <f t="shared" ref="I59" si="20">SUM(I57:I58)</f>
        <v>0</v>
      </c>
      <c r="J59" s="119"/>
      <c r="K59" s="119"/>
      <c r="L59" s="119">
        <f>SUM(L57:L58)</f>
        <v>1971.03</v>
      </c>
      <c r="M59" s="118"/>
      <c r="N59" s="119">
        <f>SUM(N57:N58)</f>
        <v>0</v>
      </c>
      <c r="O59" s="119"/>
      <c r="P59" s="119"/>
      <c r="Q59" s="119">
        <f t="shared" ref="Q59" si="21">SUM(Q57:Q58)</f>
        <v>-1971.03</v>
      </c>
      <c r="R59" s="123"/>
      <c r="S59" s="124"/>
      <c r="T59" s="124"/>
    </row>
    <row r="60" spans="1:20" s="60" customFormat="1" ht="15.75">
      <c r="A60" s="252" t="s">
        <v>37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4"/>
    </row>
    <row r="61" spans="1:20" s="60" customFormat="1" ht="47.25">
      <c r="A61" s="65">
        <v>7.1</v>
      </c>
      <c r="B61" s="181" t="s">
        <v>110</v>
      </c>
      <c r="C61" s="64" t="s">
        <v>111</v>
      </c>
      <c r="D61" s="61" t="s">
        <v>81</v>
      </c>
      <c r="E61" s="202">
        <v>12.8665</v>
      </c>
      <c r="F61" s="203">
        <v>2</v>
      </c>
      <c r="G61" s="207">
        <v>25.733000000000001</v>
      </c>
      <c r="H61" s="96">
        <v>2</v>
      </c>
      <c r="I61" s="90">
        <v>25.733000000000001</v>
      </c>
      <c r="J61" s="95"/>
      <c r="K61" s="203"/>
      <c r="L61" s="208"/>
      <c r="M61" s="92"/>
      <c r="N61" s="208"/>
      <c r="O61" s="132"/>
      <c r="P61" s="142">
        <f t="shared" ref="P61:P65" si="22">H61-K61</f>
        <v>2</v>
      </c>
      <c r="Q61" s="90">
        <f t="shared" ref="Q61:Q65" si="23">I61-L61</f>
        <v>25.733000000000001</v>
      </c>
      <c r="R61" s="128">
        <f t="shared" ref="R61:R65" si="24">(J61-E61)/E61</f>
        <v>-1</v>
      </c>
      <c r="S61" s="211"/>
      <c r="T61" s="63"/>
    </row>
    <row r="62" spans="1:20" s="60" customFormat="1" ht="15.75">
      <c r="A62" s="65">
        <v>7.2</v>
      </c>
      <c r="B62" s="205" t="s">
        <v>112</v>
      </c>
      <c r="C62" s="64" t="s">
        <v>111</v>
      </c>
      <c r="D62" s="61" t="s">
        <v>81</v>
      </c>
      <c r="E62" s="202">
        <v>31.28</v>
      </c>
      <c r="F62" s="203">
        <v>1</v>
      </c>
      <c r="G62" s="207">
        <v>31.28</v>
      </c>
      <c r="H62" s="96">
        <v>1</v>
      </c>
      <c r="I62" s="90">
        <v>31.28</v>
      </c>
      <c r="J62" s="95"/>
      <c r="K62" s="203"/>
      <c r="L62" s="208"/>
      <c r="M62" s="92"/>
      <c r="N62" s="208"/>
      <c r="O62" s="132"/>
      <c r="P62" s="142">
        <f t="shared" si="22"/>
        <v>1</v>
      </c>
      <c r="Q62" s="90">
        <f t="shared" si="23"/>
        <v>31.28</v>
      </c>
      <c r="R62" s="128">
        <f t="shared" si="24"/>
        <v>-1</v>
      </c>
      <c r="S62" s="211"/>
      <c r="T62" s="63"/>
    </row>
    <row r="63" spans="1:20" s="60" customFormat="1" ht="31.5">
      <c r="A63" s="65">
        <v>7.3</v>
      </c>
      <c r="B63" s="206" t="s">
        <v>113</v>
      </c>
      <c r="C63" s="64" t="s">
        <v>111</v>
      </c>
      <c r="D63" s="61" t="s">
        <v>81</v>
      </c>
      <c r="E63" s="202">
        <v>152.08000000000001</v>
      </c>
      <c r="F63" s="203">
        <v>1</v>
      </c>
      <c r="G63" s="207">
        <v>152.08000000000001</v>
      </c>
      <c r="H63" s="96">
        <v>1</v>
      </c>
      <c r="I63" s="90">
        <v>152.08000000000001</v>
      </c>
      <c r="J63" s="95"/>
      <c r="K63" s="203"/>
      <c r="L63" s="208"/>
      <c r="M63" s="92"/>
      <c r="N63" s="92"/>
      <c r="O63" s="132"/>
      <c r="P63" s="142">
        <f t="shared" si="22"/>
        <v>1</v>
      </c>
      <c r="Q63" s="90">
        <f t="shared" si="23"/>
        <v>152.08000000000001</v>
      </c>
      <c r="R63" s="128">
        <f t="shared" si="24"/>
        <v>-1</v>
      </c>
      <c r="S63" s="211"/>
      <c r="T63" s="63"/>
    </row>
    <row r="64" spans="1:20" s="60" customFormat="1" ht="15.75">
      <c r="A64" s="65">
        <v>7.4</v>
      </c>
      <c r="B64" s="206" t="s">
        <v>114</v>
      </c>
      <c r="C64" s="64" t="s">
        <v>111</v>
      </c>
      <c r="D64" s="61" t="s">
        <v>81</v>
      </c>
      <c r="E64" s="202">
        <v>15</v>
      </c>
      <c r="F64" s="203">
        <v>2</v>
      </c>
      <c r="G64" s="207">
        <v>30</v>
      </c>
      <c r="H64" s="96">
        <v>2</v>
      </c>
      <c r="I64" s="90">
        <v>30</v>
      </c>
      <c r="J64" s="95"/>
      <c r="K64" s="203"/>
      <c r="L64" s="208"/>
      <c r="M64" s="143"/>
      <c r="N64" s="97"/>
      <c r="O64" s="132"/>
      <c r="P64" s="142">
        <f t="shared" si="22"/>
        <v>2</v>
      </c>
      <c r="Q64" s="90">
        <f t="shared" si="23"/>
        <v>30</v>
      </c>
      <c r="R64" s="128">
        <f t="shared" si="24"/>
        <v>-1</v>
      </c>
      <c r="S64" s="211"/>
      <c r="T64" s="63"/>
    </row>
    <row r="65" spans="1:20" s="60" customFormat="1" ht="15.75">
      <c r="A65" s="65">
        <v>7.5</v>
      </c>
      <c r="B65" s="206" t="s">
        <v>115</v>
      </c>
      <c r="C65" s="64" t="s">
        <v>111</v>
      </c>
      <c r="D65" s="61" t="s">
        <v>81</v>
      </c>
      <c r="E65" s="202">
        <v>91.32</v>
      </c>
      <c r="F65" s="203">
        <v>1</v>
      </c>
      <c r="G65" s="207">
        <v>91.32</v>
      </c>
      <c r="H65" s="96">
        <v>1</v>
      </c>
      <c r="I65" s="90">
        <v>91.32</v>
      </c>
      <c r="J65" s="95"/>
      <c r="K65" s="203"/>
      <c r="L65" s="208"/>
      <c r="M65" s="143"/>
      <c r="N65" s="97"/>
      <c r="O65" s="132"/>
      <c r="P65" s="142">
        <f t="shared" si="22"/>
        <v>1</v>
      </c>
      <c r="Q65" s="90">
        <f t="shared" si="23"/>
        <v>91.32</v>
      </c>
      <c r="R65" s="128">
        <f t="shared" si="24"/>
        <v>-1</v>
      </c>
      <c r="S65" s="211"/>
      <c r="T65" s="63"/>
    </row>
    <row r="66" spans="1:20" s="60" customFormat="1" ht="15.75">
      <c r="A66" s="251" t="s">
        <v>38</v>
      </c>
      <c r="B66" s="251"/>
      <c r="C66" s="251"/>
      <c r="D66" s="251"/>
      <c r="E66" s="251"/>
      <c r="F66" s="125"/>
      <c r="G66" s="119">
        <f>SUM(G61:G65)</f>
        <v>330.41300000000001</v>
      </c>
      <c r="H66" s="118"/>
      <c r="I66" s="119">
        <f t="shared" ref="I66" si="25">SUM(I61:I65)</f>
        <v>330.41300000000001</v>
      </c>
      <c r="J66" s="119"/>
      <c r="K66" s="119"/>
      <c r="L66" s="119">
        <f>SUM(L61:L65)</f>
        <v>0</v>
      </c>
      <c r="M66" s="118"/>
      <c r="N66" s="119">
        <f>SUM(N61:N65)</f>
        <v>0</v>
      </c>
      <c r="O66" s="118"/>
      <c r="P66" s="123"/>
      <c r="Q66" s="121">
        <f>I66-L66</f>
        <v>330.41300000000001</v>
      </c>
      <c r="R66" s="123"/>
      <c r="S66" s="124"/>
      <c r="T66" s="124"/>
    </row>
    <row r="67" spans="1:20" s="60" customFormat="1" ht="18.75">
      <c r="A67" s="255" t="s">
        <v>63</v>
      </c>
      <c r="B67" s="255"/>
      <c r="C67" s="255"/>
      <c r="D67" s="255"/>
      <c r="E67" s="255"/>
      <c r="F67" s="137"/>
      <c r="G67" s="126">
        <f>G66+G59+G54+G52+G37+G33+G18</f>
        <v>98005.998381500016</v>
      </c>
      <c r="H67" s="126"/>
      <c r="I67" s="126">
        <f>I66+I59+I54+I52+I37+I33+I18</f>
        <v>19579.330736899996</v>
      </c>
      <c r="J67" s="126"/>
      <c r="K67" s="126"/>
      <c r="L67" s="126">
        <f>L66+L59+L54+L52+L37+L33+L18</f>
        <v>6873.1332700000003</v>
      </c>
      <c r="M67" s="126"/>
      <c r="N67" s="126">
        <f>N66+N59+N54+N52+N37+N33+N18</f>
        <v>0</v>
      </c>
      <c r="O67" s="133"/>
      <c r="P67" s="138"/>
      <c r="Q67" s="127">
        <f>I67-L67</f>
        <v>12706.197466899996</v>
      </c>
      <c r="R67" s="123"/>
      <c r="S67" s="124"/>
      <c r="T67" s="124"/>
    </row>
    <row r="68" spans="1:20" s="60" customFormat="1">
      <c r="A68" s="76"/>
      <c r="B68" s="76"/>
      <c r="C68" s="76"/>
      <c r="D68" s="76"/>
      <c r="E68" s="76"/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9"/>
      <c r="Q68" s="79"/>
      <c r="R68" s="79"/>
      <c r="S68" s="80"/>
      <c r="T68" s="80"/>
    </row>
    <row r="70" spans="1:20" s="85" customFormat="1" ht="15.75">
      <c r="A70" s="45"/>
      <c r="B70" s="81" t="s">
        <v>50</v>
      </c>
      <c r="C70" s="82"/>
      <c r="D70" s="82"/>
      <c r="E70" s="82"/>
      <c r="F70" s="82"/>
      <c r="G70" s="82"/>
      <c r="H70" s="82"/>
      <c r="I70" s="82"/>
      <c r="J70" s="130" t="s">
        <v>53</v>
      </c>
      <c r="K70" s="83"/>
      <c r="L70" s="83"/>
      <c r="M70" s="82"/>
      <c r="N70" s="82"/>
      <c r="O70" s="84"/>
      <c r="P70" s="84"/>
      <c r="Q70" s="84"/>
      <c r="R70" s="84"/>
      <c r="S70" s="84"/>
      <c r="T70" s="84"/>
    </row>
    <row r="71" spans="1:20" s="85" customFormat="1" ht="15.75">
      <c r="A71" s="49"/>
      <c r="B71" s="86" t="s">
        <v>51</v>
      </c>
      <c r="C71" s="82"/>
      <c r="D71" s="82"/>
      <c r="E71" s="82"/>
      <c r="F71" s="82"/>
      <c r="G71" s="82"/>
      <c r="H71" s="82"/>
      <c r="I71" s="82"/>
      <c r="J71" s="83" t="s">
        <v>18</v>
      </c>
      <c r="K71" s="83"/>
      <c r="L71" s="83"/>
      <c r="M71" s="82"/>
      <c r="N71" s="82"/>
      <c r="O71" s="84"/>
      <c r="P71" s="84"/>
      <c r="Q71" s="84"/>
      <c r="R71" s="84"/>
      <c r="S71" s="84"/>
      <c r="T71" s="84"/>
    </row>
    <row r="72" spans="1:20" s="85" customFormat="1" ht="15.75">
      <c r="A72" s="82"/>
      <c r="B72" s="86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216"/>
      <c r="P72" s="84"/>
      <c r="Q72" s="84"/>
      <c r="R72" s="84"/>
      <c r="S72" s="84"/>
      <c r="T72" s="84"/>
    </row>
    <row r="73" spans="1:20" s="85" customFormat="1" ht="15.75">
      <c r="A73" s="82"/>
      <c r="B73" s="227" t="s">
        <v>122</v>
      </c>
      <c r="C73" s="82"/>
      <c r="D73" s="84"/>
      <c r="E73" s="87"/>
      <c r="F73" s="249" t="s">
        <v>52</v>
      </c>
      <c r="G73" s="249"/>
      <c r="H73" s="82"/>
      <c r="I73" s="82"/>
      <c r="J73" s="82"/>
      <c r="K73" s="82"/>
      <c r="L73" s="82"/>
      <c r="M73" s="82"/>
      <c r="N73" s="82"/>
      <c r="O73" s="84"/>
      <c r="P73" s="84"/>
      <c r="Q73" s="84"/>
      <c r="R73" s="84"/>
      <c r="S73" s="84"/>
      <c r="T73" s="84"/>
    </row>
    <row r="74" spans="1:20" s="89" customFormat="1" ht="12.75">
      <c r="A74" s="37"/>
      <c r="B74" s="3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6" spans="1:20" ht="15.75">
      <c r="A76" s="250"/>
      <c r="B76" s="250"/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</row>
  </sheetData>
  <mergeCells count="54">
    <mergeCell ref="A1:T1"/>
    <mergeCell ref="A2:A5"/>
    <mergeCell ref="B2:B5"/>
    <mergeCell ref="C2:C5"/>
    <mergeCell ref="D2:G3"/>
    <mergeCell ref="H2:I3"/>
    <mergeCell ref="J2:N2"/>
    <mergeCell ref="O2:O5"/>
    <mergeCell ref="P2:Q3"/>
    <mergeCell ref="J3:L3"/>
    <mergeCell ref="M3:N3"/>
    <mergeCell ref="T2:T5"/>
    <mergeCell ref="I4:I5"/>
    <mergeCell ref="D4:D5"/>
    <mergeCell ref="P4:P5"/>
    <mergeCell ref="K4:K5"/>
    <mergeCell ref="L4:L5"/>
    <mergeCell ref="M4:M5"/>
    <mergeCell ref="A33:E33"/>
    <mergeCell ref="G4:G5"/>
    <mergeCell ref="A7:T7"/>
    <mergeCell ref="A18:E18"/>
    <mergeCell ref="A19:T19"/>
    <mergeCell ref="J4:J5"/>
    <mergeCell ref="R2:R5"/>
    <mergeCell ref="S2:S5"/>
    <mergeCell ref="A29:E29"/>
    <mergeCell ref="A32:B32"/>
    <mergeCell ref="A28:B28"/>
    <mergeCell ref="Q4:Q5"/>
    <mergeCell ref="E4:E5"/>
    <mergeCell ref="F4:F5"/>
    <mergeCell ref="N4:N5"/>
    <mergeCell ref="H4:H5"/>
    <mergeCell ref="A34:T34"/>
    <mergeCell ref="A56:B56"/>
    <mergeCell ref="A38:T38"/>
    <mergeCell ref="A39:B39"/>
    <mergeCell ref="A44:B44"/>
    <mergeCell ref="A45:B45"/>
    <mergeCell ref="A48:B48"/>
    <mergeCell ref="A49:B49"/>
    <mergeCell ref="A51:B51"/>
    <mergeCell ref="A52:E52"/>
    <mergeCell ref="A53:T53"/>
    <mergeCell ref="A54:E54"/>
    <mergeCell ref="A55:T55"/>
    <mergeCell ref="A37:E37"/>
    <mergeCell ref="F73:G73"/>
    <mergeCell ref="A76:M76"/>
    <mergeCell ref="A59:E59"/>
    <mergeCell ref="A60:T60"/>
    <mergeCell ref="A66:E66"/>
    <mergeCell ref="A67:E67"/>
  </mergeCells>
  <pageMargins left="0.43307086614173229" right="0.19685039370078741" top="0.31496062992125984" bottom="0.35433070866141736" header="0.23622047244094491" footer="0.27559055118110237"/>
  <pageSetup paperSize="9" scale="41" orientation="landscape" r:id="rId1"/>
  <headerFooter alignWithMargins="0"/>
  <rowBreaks count="2" manualBreakCount="2">
    <brk id="35" max="19" man="1"/>
    <brk id="7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Загальна інформація</vt:lpstr>
      <vt:lpstr>1. Зведений звіт</vt:lpstr>
      <vt:lpstr>2. Детальний звіт</vt:lpstr>
      <vt:lpstr>'1. Зведений звіт'!Область_печати</vt:lpstr>
      <vt:lpstr>'2. Детальний звіт'!Область_печати</vt:lpstr>
      <vt:lpstr>'Загальна інформація'!Область_печати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Mykola Pavliv</dc:creator>
  <cp:lastModifiedBy>volodymyr.yanchuk</cp:lastModifiedBy>
  <cp:lastPrinted>2019-04-19T07:23:27Z</cp:lastPrinted>
  <dcterms:created xsi:type="dcterms:W3CDTF">1996-10-08T23:32:33Z</dcterms:created>
  <dcterms:modified xsi:type="dcterms:W3CDTF">2019-04-19T07:23:46Z</dcterms:modified>
</cp:coreProperties>
</file>