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80" windowHeight="8835"/>
  </bookViews>
  <sheets>
    <sheet name="Дод 3 Зміни до ІР 2016" sheetId="1" r:id="rId1"/>
    <sheet name="Зведена" sheetId="3" state="hidden" r:id="rId2"/>
  </sheets>
  <definedNames>
    <definedName name="_xlnm.Print_Area" localSheetId="0">'Дод 3 Зміни до ІР 2016'!$A$1:$O$44</definedName>
  </definedNames>
  <calcPr calcId="125725"/>
</workbook>
</file>

<file path=xl/calcChain.xml><?xml version="1.0" encoding="utf-8"?>
<calcChain xmlns="http://schemas.openxmlformats.org/spreadsheetml/2006/main">
  <c r="I18" i="1"/>
  <c r="L18"/>
  <c r="L15"/>
  <c r="K15"/>
  <c r="J15"/>
  <c r="G15"/>
  <c r="K11"/>
  <c r="I11"/>
  <c r="L11" s="1"/>
  <c r="G11" l="1"/>
  <c r="J11" s="1"/>
  <c r="F33" l="1"/>
  <c r="F34" s="1"/>
  <c r="I32"/>
  <c r="J32" s="1"/>
  <c r="L32" s="1"/>
  <c r="L33" s="1"/>
  <c r="L34" s="1"/>
  <c r="L29"/>
  <c r="H26"/>
  <c r="H27"/>
  <c r="H28"/>
  <c r="H25"/>
  <c r="J26"/>
  <c r="J27"/>
  <c r="J28"/>
  <c r="J25"/>
  <c r="F28"/>
  <c r="I28" s="1"/>
  <c r="F27"/>
  <c r="F26"/>
  <c r="I26" s="1"/>
  <c r="F25"/>
  <c r="I25" s="1"/>
  <c r="L30" l="1"/>
  <c r="G28"/>
  <c r="F29"/>
  <c r="F30" s="1"/>
  <c r="G26"/>
  <c r="I33"/>
  <c r="I34" s="1"/>
  <c r="G25"/>
  <c r="I27"/>
  <c r="G27" s="1"/>
  <c r="I29" l="1"/>
  <c r="I30" s="1"/>
  <c r="L20"/>
  <c r="K20"/>
  <c r="G20"/>
  <c r="D20"/>
  <c r="J20" l="1"/>
  <c r="M20"/>
  <c r="F21" l="1"/>
  <c r="I21"/>
  <c r="H12"/>
  <c r="F22" l="1"/>
  <c r="F35" s="1"/>
  <c r="L21"/>
  <c r="K12" l="1"/>
  <c r="I12" l="1"/>
  <c r="I22" l="1"/>
  <c r="I35" s="1"/>
  <c r="L12"/>
  <c r="L22" l="1"/>
  <c r="L35" s="1"/>
</calcChain>
</file>

<file path=xl/sharedStrings.xml><?xml version="1.0" encoding="utf-8"?>
<sst xmlns="http://schemas.openxmlformats.org/spreadsheetml/2006/main" count="102" uniqueCount="73">
  <si>
    <t>№ з/п</t>
  </si>
  <si>
    <t>Назва продукції *</t>
  </si>
  <si>
    <t>Одиниця виміру</t>
  </si>
  <si>
    <t>Запропоновані зміни по результатах тендерів,  фактично проведених закупках та збільшення вартості по факту виконання робіт</t>
  </si>
  <si>
    <t>Різниця між пропозицією компанії та планом на прогнозний період</t>
  </si>
  <si>
    <t>Відсоток відхилення фактичної вартості одиниці продукції від планової, %</t>
  </si>
  <si>
    <t>Джерело фінансування</t>
  </si>
  <si>
    <t>Примітка</t>
  </si>
  <si>
    <t>к-сть</t>
  </si>
  <si>
    <t>І. Будівництво, модернізація та реконструкція електричних мереж та обладнання</t>
  </si>
  <si>
    <t>Всього</t>
  </si>
  <si>
    <t xml:space="preserve">Усього по розділу 1:                       </t>
  </si>
  <si>
    <t xml:space="preserve">Усього по програмі                      </t>
  </si>
  <si>
    <t>* При заповненні таблиці щодо реалізації відповідних проектів будівництва, реконструкції та модернізації об'єктів компанії надавати розшифровку по кожній складовій проекту (ТМЦ, роботи тощо).</t>
  </si>
  <si>
    <t>(або особа, що його заміщує)                                    (підпис)</t>
  </si>
  <si>
    <t>(П. І. Б.)</t>
  </si>
  <si>
    <t>М. П.</t>
  </si>
  <si>
    <t>Вартість одиниці продукції
(тис.грн без ПДВ)</t>
  </si>
  <si>
    <t>Всього, 
тис.грн без ПДВ</t>
  </si>
  <si>
    <t>км</t>
  </si>
  <si>
    <t>шт</t>
  </si>
  <si>
    <t xml:space="preserve"> Реконструкція/технічне переоснащення ПЛ-0,4 кВ самоутримним ізольованим проводом</t>
  </si>
  <si>
    <t>Виготовлення та погодження проектно-кошторисної документації</t>
  </si>
  <si>
    <t>Додаток №1</t>
  </si>
  <si>
    <t>Заплановано на 2017 рік</t>
  </si>
  <si>
    <t>Рівненський РЕМ</t>
  </si>
  <si>
    <r>
      <t xml:space="preserve">ПЛІ-0.4 кВ від ТП-819 в с.Ставки </t>
    </r>
    <r>
      <rPr>
        <i/>
        <sz val="14"/>
        <rFont val="Times New Roman"/>
        <family val="1"/>
        <charset val="204"/>
      </rPr>
      <t>( ПЛІ-3,446км.)</t>
    </r>
  </si>
  <si>
    <t>Встановлення розвантажувальних ТП</t>
  </si>
  <si>
    <t>Проектні роботи ПС110 кВ Центральна</t>
  </si>
  <si>
    <t>Впровадження обліку споживання електричної енергії населенням:</t>
  </si>
  <si>
    <t>Впровадження обліку споживання електричної енергії населенню:</t>
  </si>
  <si>
    <t>2.1.1</t>
  </si>
  <si>
    <t>1-ф багатофункціональні прилади обліку електричної енергії (АСКОЕ)</t>
  </si>
  <si>
    <t>2.1.4</t>
  </si>
  <si>
    <t>Обладнання для дво трансформаторної підстанції</t>
  </si>
  <si>
    <t>2.1.5</t>
  </si>
  <si>
    <t>3-ф прилад обліку для зведення балансу</t>
  </si>
  <si>
    <t>2.1.6</t>
  </si>
  <si>
    <t>Трансформатори струму</t>
  </si>
  <si>
    <t>1.1</t>
  </si>
  <si>
    <t>1.3</t>
  </si>
  <si>
    <t>1.4</t>
  </si>
  <si>
    <t xml:space="preserve">Усього по розділу 2:                       </t>
  </si>
  <si>
    <t>Спецмеханізми</t>
  </si>
  <si>
    <t xml:space="preserve">Усього по розділу 6:                       </t>
  </si>
  <si>
    <t>5. Загальний опис робіт</t>
  </si>
  <si>
    <t>Цільові програми</t>
  </si>
  <si>
    <t>%</t>
  </si>
  <si>
    <t>Будівництво, модернізація та реконструкція електричних мереж та обладнання</t>
  </si>
  <si>
    <t>Заходи зі зниження нетехнічних витрат електричної енергії</t>
  </si>
  <si>
    <t>Впровадження та розвиток автоматизованих систем диспетчерсько-технологічного керування (АСДТК)</t>
  </si>
  <si>
    <t>Впровадження та розвиток інформаційних технологій</t>
  </si>
  <si>
    <t>Впровадження та розвиток
систем зв'язку</t>
  </si>
  <si>
    <t>Модернізація та закупівля
колісної техніки</t>
  </si>
  <si>
    <t>Інше</t>
  </si>
  <si>
    <t>Усього</t>
  </si>
  <si>
    <t>Керівник ліцензіата</t>
  </si>
  <si>
    <t>(або особа, яка виконує його обов'язки)</t>
  </si>
  <si>
    <t>Радивилівський РЕМ</t>
  </si>
  <si>
    <t>БКА 2М на базі тракторів  ХТА-200</t>
  </si>
  <si>
    <t>Затверджена Інвестиційна програма 2017 року</t>
  </si>
  <si>
    <t>Різниця між пропонованими змінами та затвердженою ІП-2017 р.</t>
  </si>
  <si>
    <t>тис. грн..</t>
  </si>
  <si>
    <t>(без ПДВ)</t>
  </si>
  <si>
    <t xml:space="preserve">Пропоновані зміни до Інвестиційної програми 2017 р. </t>
  </si>
  <si>
    <t>Додатковий дохід від здійснення ліцензованої діяльності 2016 року</t>
  </si>
  <si>
    <t xml:space="preserve">Зміни відповідно до постанови НКРЕКП від 13.12.2012 року №1627 по ПАТ «Рівнеобленерго» </t>
  </si>
  <si>
    <t>Встановлення ЩКТП-10/0,4кВ від ТП-323 в м.Радивилів (ПЛІ-0,03км. розвантажувальна КТП-160кВА)</t>
  </si>
  <si>
    <t>Встановлення РПТ-10/0,4кВ від ТП-34 в с.Грабів (ПЛІ-1,433км. ПЛ-10кВ-0,810км.,розвантажувальна КТП-100кВА)</t>
  </si>
  <si>
    <t>"  25  " квітня      2017 року</t>
  </si>
  <si>
    <t>В/о Голови правління                               ___________________</t>
  </si>
  <si>
    <t>Красінський І.В.</t>
  </si>
  <si>
    <r>
      <t xml:space="preserve">    "  25  " квітня  </t>
    </r>
    <r>
      <rPr>
        <u/>
        <sz val="12"/>
        <rFont val="Times New Roman"/>
        <family val="1"/>
        <charset val="204"/>
      </rPr>
      <t>2017</t>
    </r>
    <r>
      <rPr>
        <sz val="12"/>
        <rFont val="Times New Roman"/>
        <family val="1"/>
        <charset val="204"/>
      </rPr>
      <t xml:space="preserve"> року</t>
    </r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</si>
</sst>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0"/>
    <numFmt numFmtId="166" formatCode="#,##0.0"/>
  </numFmts>
  <fonts count="72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PragmaticaCTT"/>
      <charset val="204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E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color indexed="8"/>
      <name val="MS Sans Serif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PragmaticaCTT"/>
      <charset val="204"/>
    </font>
    <font>
      <sz val="14"/>
      <name val="Arial Cyr"/>
      <charset val="204"/>
    </font>
    <font>
      <sz val="14"/>
      <name val="Arial"/>
      <family val="2"/>
      <charset val="204"/>
    </font>
    <font>
      <sz val="16"/>
      <name val="Arial Cyr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color indexed="1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indexed="10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u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sz val="15"/>
      <name val="Times New Roman"/>
      <family val="1"/>
      <charset val="204"/>
    </font>
    <font>
      <i/>
      <sz val="16"/>
      <name val="Times New Roman"/>
      <family val="1"/>
      <charset val="204"/>
    </font>
    <font>
      <sz val="2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/>
    <xf numFmtId="0" fontId="15" fillId="0" borderId="0"/>
    <xf numFmtId="0" fontId="15" fillId="0" borderId="0"/>
    <xf numFmtId="0" fontId="1" fillId="0" borderId="0"/>
    <xf numFmtId="0" fontId="16" fillId="0" borderId="0"/>
    <xf numFmtId="0" fontId="15" fillId="0" borderId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2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8" applyNumberFormat="0" applyAlignment="0" applyProtection="0"/>
    <xf numFmtId="0" fontId="26" fillId="20" borderId="1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5" fillId="0" borderId="0"/>
    <xf numFmtId="0" fontId="30" fillId="0" borderId="9" applyNumberFormat="0" applyFill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5" fillId="0" borderId="0"/>
    <xf numFmtId="0" fontId="16" fillId="0" borderId="0"/>
    <xf numFmtId="0" fontId="16" fillId="0" borderId="0"/>
    <xf numFmtId="0" fontId="34" fillId="0" borderId="0"/>
    <xf numFmtId="0" fontId="16" fillId="0" borderId="0"/>
    <xf numFmtId="0" fontId="16" fillId="0" borderId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4" fillId="23" borderId="7" applyNumberFormat="0" applyFont="0" applyAlignment="0" applyProtection="0"/>
    <xf numFmtId="0" fontId="37" fillId="0" borderId="6" applyNumberFormat="0" applyFill="0" applyAlignment="0" applyProtection="0"/>
    <xf numFmtId="0" fontId="38" fillId="0" borderId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3" fillId="0" borderId="0"/>
    <xf numFmtId="9" fontId="1" fillId="0" borderId="0" applyFont="0" applyFill="0" applyBorder="0" applyAlignment="0" applyProtection="0"/>
    <xf numFmtId="0" fontId="16" fillId="0" borderId="0"/>
    <xf numFmtId="0" fontId="15" fillId="0" borderId="0"/>
  </cellStyleXfs>
  <cellXfs count="178">
    <xf numFmtId="0" fontId="0" fillId="0" borderId="0" xfId="0"/>
    <xf numFmtId="0" fontId="15" fillId="0" borderId="0" xfId="86" applyFont="1" applyAlignment="1">
      <alignment horizontal="center" vertical="center" wrapText="1"/>
    </xf>
    <xf numFmtId="0" fontId="15" fillId="0" borderId="0" xfId="86" applyFont="1" applyBorder="1" applyAlignment="1">
      <alignment horizontal="center" vertical="center" wrapText="1"/>
    </xf>
    <xf numFmtId="0" fontId="15" fillId="0" borderId="0" xfId="86" applyFont="1" applyFill="1" applyBorder="1" applyAlignment="1">
      <alignment horizontal="center" vertical="center" wrapText="1"/>
    </xf>
    <xf numFmtId="0" fontId="14" fillId="0" borderId="0" xfId="88" applyFont="1"/>
    <xf numFmtId="0" fontId="15" fillId="0" borderId="11" xfId="86" applyFont="1" applyBorder="1" applyAlignment="1">
      <alignment horizontal="center" vertical="center" wrapText="1"/>
    </xf>
    <xf numFmtId="0" fontId="15" fillId="0" borderId="0" xfId="86" applyFont="1" applyFill="1" applyAlignment="1">
      <alignment horizontal="center" vertical="center" wrapText="1"/>
    </xf>
    <xf numFmtId="0" fontId="14" fillId="0" borderId="11" xfId="88" applyFont="1" applyBorder="1" applyAlignment="1">
      <alignment horizontal="center"/>
    </xf>
    <xf numFmtId="0" fontId="42" fillId="0" borderId="0" xfId="52" applyFont="1" applyFill="1" applyBorder="1" applyAlignment="1">
      <alignment horizontal="center" vertical="center" wrapText="1"/>
    </xf>
    <xf numFmtId="0" fontId="42" fillId="0" borderId="0" xfId="52" applyFont="1" applyFill="1" applyAlignment="1">
      <alignment horizontal="center" vertical="center" wrapText="1"/>
    </xf>
    <xf numFmtId="0" fontId="45" fillId="0" borderId="0" xfId="56" applyFont="1"/>
    <xf numFmtId="0" fontId="45" fillId="0" borderId="0" xfId="56" applyFont="1" applyBorder="1" applyAlignment="1">
      <alignment horizontal="center"/>
    </xf>
    <xf numFmtId="0" fontId="46" fillId="0" borderId="0" xfId="56" applyFont="1" applyAlignment="1">
      <alignment horizontal="center" vertical="center" wrapText="1"/>
    </xf>
    <xf numFmtId="0" fontId="46" fillId="0" borderId="0" xfId="56" applyFont="1" applyBorder="1" applyAlignment="1">
      <alignment horizontal="center" vertical="center" wrapText="1"/>
    </xf>
    <xf numFmtId="0" fontId="44" fillId="0" borderId="0" xfId="56" applyFont="1" applyAlignment="1">
      <alignment horizontal="center"/>
    </xf>
    <xf numFmtId="0" fontId="46" fillId="0" borderId="0" xfId="86" applyFont="1" applyBorder="1" applyAlignment="1">
      <alignment horizontal="center" vertical="center" wrapText="1"/>
    </xf>
    <xf numFmtId="0" fontId="47" fillId="0" borderId="0" xfId="88" applyFont="1"/>
    <xf numFmtId="0" fontId="47" fillId="0" borderId="0" xfId="88" applyFont="1" applyBorder="1" applyAlignment="1">
      <alignment horizontal="center"/>
    </xf>
    <xf numFmtId="0" fontId="48" fillId="0" borderId="0" xfId="86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/>
    </xf>
    <xf numFmtId="4" fontId="50" fillId="0" borderId="10" xfId="0" applyNumberFormat="1" applyFont="1" applyFill="1" applyBorder="1" applyAlignment="1">
      <alignment horizontal="center" vertical="center"/>
    </xf>
    <xf numFmtId="0" fontId="50" fillId="25" borderId="10" xfId="89" applyFont="1" applyFill="1" applyBorder="1" applyAlignment="1">
      <alignment horizontal="left" wrapText="1"/>
    </xf>
    <xf numFmtId="0" fontId="50" fillId="25" borderId="10" xfId="85" applyFont="1" applyFill="1" applyBorder="1" applyAlignment="1">
      <alignment horizontal="center" vertical="center"/>
    </xf>
    <xf numFmtId="0" fontId="50" fillId="25" borderId="10" xfId="52" applyFont="1" applyFill="1" applyBorder="1" applyAlignment="1">
      <alignment horizontal="center" vertical="center"/>
    </xf>
    <xf numFmtId="4" fontId="50" fillId="25" borderId="10" xfId="52" applyNumberFormat="1" applyFont="1" applyFill="1" applyBorder="1" applyAlignment="1">
      <alignment horizontal="center" vertical="center"/>
    </xf>
    <xf numFmtId="0" fontId="50" fillId="25" borderId="10" xfId="52" applyFont="1" applyFill="1" applyBorder="1" applyAlignment="1">
      <alignment horizontal="center"/>
    </xf>
    <xf numFmtId="2" fontId="50" fillId="25" borderId="10" xfId="52" applyNumberFormat="1" applyFont="1" applyFill="1" applyBorder="1" applyAlignment="1">
      <alignment horizontal="center" vertical="center"/>
    </xf>
    <xf numFmtId="165" fontId="50" fillId="25" borderId="10" xfId="52" applyNumberFormat="1" applyFont="1" applyFill="1" applyBorder="1" applyAlignment="1">
      <alignment horizontal="center" vertical="center"/>
    </xf>
    <xf numFmtId="164" fontId="50" fillId="25" borderId="10" xfId="52" applyNumberFormat="1" applyFont="1" applyFill="1" applyBorder="1" applyAlignment="1">
      <alignment horizontal="center" vertical="center"/>
    </xf>
    <xf numFmtId="4" fontId="51" fillId="25" borderId="10" xfId="52" applyNumberFormat="1" applyFont="1" applyFill="1" applyBorder="1" applyAlignment="1">
      <alignment horizontal="center" vertical="center"/>
    </xf>
    <xf numFmtId="10" fontId="50" fillId="25" borderId="10" xfId="52" applyNumberFormat="1" applyFont="1" applyFill="1" applyBorder="1" applyAlignment="1">
      <alignment horizontal="center" vertical="center"/>
    </xf>
    <xf numFmtId="0" fontId="44" fillId="0" borderId="0" xfId="52" applyFont="1" applyFill="1" applyBorder="1" applyAlignment="1">
      <alignment horizontal="center" vertical="center" wrapText="1"/>
    </xf>
    <xf numFmtId="0" fontId="44" fillId="0" borderId="0" xfId="52" applyFont="1" applyFill="1" applyAlignment="1">
      <alignment horizontal="center" vertical="center" wrapText="1"/>
    </xf>
    <xf numFmtId="4" fontId="53" fillId="25" borderId="10" xfId="89" applyNumberFormat="1" applyFont="1" applyFill="1" applyBorder="1" applyAlignment="1">
      <alignment horizontal="center" vertical="center"/>
    </xf>
    <xf numFmtId="0" fontId="46" fillId="0" borderId="0" xfId="86" applyFont="1" applyAlignment="1">
      <alignment horizontal="center" vertical="center" wrapText="1"/>
    </xf>
    <xf numFmtId="0" fontId="50" fillId="0" borderId="10" xfId="52" applyFont="1" applyFill="1" applyBorder="1" applyAlignment="1">
      <alignment horizontal="center"/>
    </xf>
    <xf numFmtId="165" fontId="50" fillId="0" borderId="10" xfId="56" applyNumberFormat="1" applyFont="1" applyFill="1" applyBorder="1" applyAlignment="1">
      <alignment horizontal="center" vertical="center"/>
    </xf>
    <xf numFmtId="2" fontId="50" fillId="0" borderId="10" xfId="56" applyNumberFormat="1" applyFont="1" applyFill="1" applyBorder="1" applyAlignment="1">
      <alignment horizontal="center" vertical="center"/>
    </xf>
    <xf numFmtId="4" fontId="50" fillId="0" borderId="10" xfId="56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/>
    </xf>
    <xf numFmtId="0" fontId="49" fillId="0" borderId="10" xfId="89" applyFont="1" applyFill="1" applyBorder="1" applyAlignment="1">
      <alignment horizontal="center" vertical="center"/>
    </xf>
    <xf numFmtId="2" fontId="49" fillId="0" borderId="10" xfId="89" applyNumberFormat="1" applyFont="1" applyFill="1" applyBorder="1" applyAlignment="1">
      <alignment horizontal="center" vertical="center"/>
    </xf>
    <xf numFmtId="4" fontId="50" fillId="0" borderId="10" xfId="89" applyNumberFormat="1" applyFont="1" applyFill="1" applyBorder="1" applyAlignment="1">
      <alignment horizontal="center" vertical="center"/>
    </xf>
    <xf numFmtId="2" fontId="49" fillId="0" borderId="10" xfId="0" applyNumberFormat="1" applyFont="1" applyFill="1" applyBorder="1" applyAlignment="1">
      <alignment horizontal="center" vertical="center"/>
    </xf>
    <xf numFmtId="10" fontId="49" fillId="0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/>
    </xf>
    <xf numFmtId="0" fontId="50" fillId="0" borderId="10" xfId="98" applyFont="1" applyFill="1" applyBorder="1" applyAlignment="1">
      <alignment horizontal="left" vertical="center" wrapText="1"/>
    </xf>
    <xf numFmtId="0" fontId="50" fillId="0" borderId="10" xfId="89" applyFont="1" applyFill="1" applyBorder="1" applyAlignment="1">
      <alignment horizontal="left" vertical="center" wrapText="1"/>
    </xf>
    <xf numFmtId="0" fontId="51" fillId="0" borderId="10" xfId="53" applyFont="1" applyFill="1" applyBorder="1" applyAlignment="1">
      <alignment horizontal="center" vertical="center" wrapText="1"/>
    </xf>
    <xf numFmtId="4" fontId="54" fillId="25" borderId="10" xfId="89" applyNumberFormat="1" applyFont="1" applyFill="1" applyBorder="1" applyAlignment="1">
      <alignment horizontal="center" vertical="center"/>
    </xf>
    <xf numFmtId="4" fontId="55" fillId="25" borderId="10" xfId="89" applyNumberFormat="1" applyFont="1" applyFill="1" applyBorder="1" applyAlignment="1">
      <alignment horizontal="center" vertical="center"/>
    </xf>
    <xf numFmtId="4" fontId="56" fillId="25" borderId="10" xfId="89" applyNumberFormat="1" applyFont="1" applyFill="1" applyBorder="1" applyAlignment="1">
      <alignment horizontal="center" vertical="center"/>
    </xf>
    <xf numFmtId="0" fontId="48" fillId="0" borderId="0" xfId="56" applyFont="1" applyAlignment="1">
      <alignment horizontal="center" vertical="center" wrapText="1"/>
    </xf>
    <xf numFmtId="0" fontId="52" fillId="0" borderId="0" xfId="87" applyFont="1" applyBorder="1" applyAlignment="1" applyProtection="1">
      <alignment horizontal="left"/>
      <protection hidden="1"/>
    </xf>
    <xf numFmtId="0" fontId="58" fillId="0" borderId="0" xfId="87" applyFont="1" applyProtection="1">
      <protection hidden="1"/>
    </xf>
    <xf numFmtId="0" fontId="58" fillId="0" borderId="0" xfId="56" applyFont="1" applyAlignment="1">
      <alignment horizontal="center"/>
    </xf>
    <xf numFmtId="0" fontId="57" fillId="0" borderId="0" xfId="87" applyFont="1" applyAlignment="1" applyProtection="1">
      <alignment horizontal="left"/>
      <protection hidden="1"/>
    </xf>
    <xf numFmtId="0" fontId="58" fillId="0" borderId="0" xfId="87" applyFont="1" applyAlignment="1" applyProtection="1">
      <alignment horizontal="left" indent="3"/>
      <protection hidden="1"/>
    </xf>
    <xf numFmtId="0" fontId="61" fillId="24" borderId="10" xfId="86" applyFont="1" applyFill="1" applyBorder="1" applyAlignment="1">
      <alignment horizontal="center" vertical="center" wrapText="1"/>
    </xf>
    <xf numFmtId="0" fontId="49" fillId="0" borderId="15" xfId="52" applyFont="1" applyFill="1" applyBorder="1" applyAlignment="1">
      <alignment horizontal="center" vertical="center" wrapText="1"/>
    </xf>
    <xf numFmtId="0" fontId="15" fillId="0" borderId="0" xfId="86" applyFont="1" applyBorder="1" applyAlignment="1">
      <alignment horizontal="right" vertical="center" wrapText="1"/>
    </xf>
    <xf numFmtId="0" fontId="50" fillId="0" borderId="10" xfId="55" applyFont="1" applyFill="1" applyBorder="1" applyAlignment="1">
      <alignment horizontal="center" vertical="center"/>
    </xf>
    <xf numFmtId="165" fontId="49" fillId="0" borderId="10" xfId="57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/>
    <xf numFmtId="0" fontId="44" fillId="0" borderId="15" xfId="0" applyFont="1" applyFill="1" applyBorder="1" applyAlignment="1"/>
    <xf numFmtId="3" fontId="49" fillId="0" borderId="10" xfId="57" applyNumberFormat="1" applyFont="1" applyFill="1" applyBorder="1" applyAlignment="1">
      <alignment horizontal="center" vertical="center" wrapText="1"/>
    </xf>
    <xf numFmtId="0" fontId="49" fillId="0" borderId="10" xfId="85" applyFont="1" applyFill="1" applyBorder="1" applyAlignment="1">
      <alignment horizontal="center" vertical="center"/>
    </xf>
    <xf numFmtId="4" fontId="49" fillId="0" borderId="10" xfId="55" applyNumberFormat="1" applyFont="1" applyFill="1" applyBorder="1" applyAlignment="1">
      <alignment horizontal="center" vertical="center"/>
    </xf>
    <xf numFmtId="1" fontId="49" fillId="0" borderId="10" xfId="55" applyNumberFormat="1" applyFont="1" applyFill="1" applyBorder="1" applyAlignment="1">
      <alignment horizontal="center" vertical="center"/>
    </xf>
    <xf numFmtId="4" fontId="50" fillId="0" borderId="10" xfId="55" applyNumberFormat="1" applyFont="1" applyFill="1" applyBorder="1" applyAlignment="1">
      <alignment horizontal="center" vertical="center"/>
    </xf>
    <xf numFmtId="2" fontId="49" fillId="0" borderId="10" xfId="55" applyNumberFormat="1" applyFont="1" applyFill="1" applyBorder="1" applyAlignment="1">
      <alignment horizontal="center" vertical="center"/>
    </xf>
    <xf numFmtId="10" fontId="49" fillId="0" borderId="10" xfId="55" applyNumberFormat="1" applyFont="1" applyFill="1" applyBorder="1" applyAlignment="1">
      <alignment horizontal="center" vertical="center"/>
    </xf>
    <xf numFmtId="165" fontId="50" fillId="25" borderId="10" xfId="55" applyNumberFormat="1" applyFont="1" applyFill="1" applyBorder="1" applyAlignment="1">
      <alignment horizontal="center" vertical="center"/>
    </xf>
    <xf numFmtId="2" fontId="50" fillId="25" borderId="10" xfId="55" applyNumberFormat="1" applyFont="1" applyFill="1" applyBorder="1" applyAlignment="1">
      <alignment horizontal="center" vertical="center"/>
    </xf>
    <xf numFmtId="164" fontId="50" fillId="25" borderId="10" xfId="55" applyNumberFormat="1" applyFont="1" applyFill="1" applyBorder="1" applyAlignment="1">
      <alignment horizontal="center" vertical="center"/>
    </xf>
    <xf numFmtId="4" fontId="50" fillId="25" borderId="10" xfId="55" applyNumberFormat="1" applyFont="1" applyFill="1" applyBorder="1" applyAlignment="1">
      <alignment horizontal="center" vertical="center"/>
    </xf>
    <xf numFmtId="4" fontId="51" fillId="25" borderId="10" xfId="55" applyNumberFormat="1" applyFont="1" applyFill="1" applyBorder="1" applyAlignment="1">
      <alignment horizontal="center" vertical="center"/>
    </xf>
    <xf numFmtId="10" fontId="50" fillId="25" borderId="10" xfId="55" applyNumberFormat="1" applyFont="1" applyFill="1" applyBorder="1" applyAlignment="1">
      <alignment horizontal="center" vertical="center"/>
    </xf>
    <xf numFmtId="0" fontId="50" fillId="25" borderId="10" xfId="55" applyFont="1" applyFill="1" applyBorder="1" applyAlignment="1">
      <alignment horizontal="center" vertical="center"/>
    </xf>
    <xf numFmtId="0" fontId="50" fillId="25" borderId="10" xfId="55" applyFont="1" applyFill="1" applyBorder="1" applyAlignment="1">
      <alignment horizontal="center"/>
    </xf>
    <xf numFmtId="4" fontId="56" fillId="0" borderId="10" xfId="89" applyNumberFormat="1" applyFont="1" applyFill="1" applyBorder="1" applyAlignment="1">
      <alignment horizontal="center" vertical="center"/>
    </xf>
    <xf numFmtId="4" fontId="53" fillId="0" borderId="10" xfId="89" applyNumberFormat="1" applyFont="1" applyFill="1" applyBorder="1" applyAlignment="1">
      <alignment horizontal="center" vertical="center"/>
    </xf>
    <xf numFmtId="0" fontId="52" fillId="0" borderId="10" xfId="89" applyFont="1" applyFill="1" applyBorder="1" applyAlignment="1">
      <alignment horizontal="left" vertical="center"/>
    </xf>
    <xf numFmtId="49" fontId="64" fillId="0" borderId="10" xfId="57" applyNumberFormat="1" applyFont="1" applyFill="1" applyBorder="1" applyAlignment="1">
      <alignment horizontal="center" vertical="center"/>
    </xf>
    <xf numFmtId="0" fontId="42" fillId="0" borderId="14" xfId="84" applyFont="1" applyBorder="1" applyAlignment="1">
      <alignment horizontal="left" vertical="center" wrapText="1"/>
    </xf>
    <xf numFmtId="49" fontId="15" fillId="0" borderId="0" xfId="86" applyNumberFormat="1" applyFont="1" applyAlignment="1">
      <alignment horizontal="center" vertical="center" wrapText="1"/>
    </xf>
    <xf numFmtId="49" fontId="61" fillId="24" borderId="10" xfId="86" applyNumberFormat="1" applyFont="1" applyFill="1" applyBorder="1" applyAlignment="1">
      <alignment horizontal="center" vertical="center" wrapText="1"/>
    </xf>
    <xf numFmtId="49" fontId="50" fillId="0" borderId="10" xfId="52" applyNumberFormat="1" applyFont="1" applyFill="1" applyBorder="1" applyAlignment="1">
      <alignment horizontal="center"/>
    </xf>
    <xf numFmtId="49" fontId="49" fillId="0" borderId="10" xfId="52" applyNumberFormat="1" applyFont="1" applyFill="1" applyBorder="1" applyAlignment="1">
      <alignment horizontal="center" vertical="center"/>
    </xf>
    <xf numFmtId="49" fontId="43" fillId="25" borderId="10" xfId="52" applyNumberFormat="1" applyFont="1" applyFill="1" applyBorder="1" applyAlignment="1">
      <alignment horizontal="center" vertical="center" wrapText="1"/>
    </xf>
    <xf numFmtId="49" fontId="50" fillId="0" borderId="10" xfId="55" applyNumberFormat="1" applyFont="1" applyFill="1" applyBorder="1" applyAlignment="1">
      <alignment horizontal="left"/>
    </xf>
    <xf numFmtId="49" fontId="43" fillId="25" borderId="10" xfId="55" applyNumberFormat="1" applyFont="1" applyFill="1" applyBorder="1" applyAlignment="1">
      <alignment horizontal="center" vertical="center" wrapText="1"/>
    </xf>
    <xf numFmtId="49" fontId="49" fillId="0" borderId="10" xfId="54" applyNumberFormat="1" applyFont="1" applyFill="1" applyBorder="1" applyAlignment="1">
      <alignment horizontal="center" vertical="center"/>
    </xf>
    <xf numFmtId="49" fontId="45" fillId="0" borderId="0" xfId="56" applyNumberFormat="1" applyFont="1" applyAlignment="1">
      <alignment horizontal="center"/>
    </xf>
    <xf numFmtId="49" fontId="46" fillId="0" borderId="0" xfId="56" applyNumberFormat="1" applyFont="1" applyAlignment="1">
      <alignment horizontal="center" vertical="center" wrapText="1"/>
    </xf>
    <xf numFmtId="49" fontId="47" fillId="0" borderId="0" xfId="88" applyNumberFormat="1" applyFont="1" applyAlignment="1">
      <alignment horizontal="center"/>
    </xf>
    <xf numFmtId="49" fontId="14" fillId="0" borderId="0" xfId="88" applyNumberFormat="1" applyFont="1" applyAlignment="1">
      <alignment horizontal="center"/>
    </xf>
    <xf numFmtId="2" fontId="42" fillId="0" borderId="13" xfId="57" applyNumberFormat="1" applyFont="1" applyFill="1" applyBorder="1" applyAlignment="1">
      <alignment vertical="center" wrapText="1"/>
    </xf>
    <xf numFmtId="0" fontId="52" fillId="0" borderId="15" xfId="89" applyFont="1" applyFill="1" applyBorder="1" applyAlignment="1">
      <alignment horizontal="left" vertical="center"/>
    </xf>
    <xf numFmtId="0" fontId="65" fillId="0" borderId="10" xfId="0" applyFont="1" applyBorder="1" applyAlignment="1">
      <alignment horizontal="center" wrapText="1"/>
    </xf>
    <xf numFmtId="2" fontId="64" fillId="0" borderId="10" xfId="104" applyNumberFormat="1" applyFont="1" applyFill="1" applyBorder="1" applyAlignment="1" applyProtection="1">
      <alignment horizontal="center" vertical="center" wrapText="1"/>
    </xf>
    <xf numFmtId="3" fontId="64" fillId="0" borderId="10" xfId="53" applyNumberFormat="1" applyFont="1" applyFill="1" applyBorder="1" applyAlignment="1">
      <alignment horizontal="center" vertical="center"/>
    </xf>
    <xf numFmtId="4" fontId="66" fillId="0" borderId="10" xfId="54" applyNumberFormat="1" applyFont="1" applyFill="1" applyBorder="1" applyAlignment="1">
      <alignment horizontal="center" vertical="center"/>
    </xf>
    <xf numFmtId="166" fontId="64" fillId="0" borderId="10" xfId="53" applyNumberFormat="1" applyFont="1" applyFill="1" applyBorder="1" applyAlignment="1">
      <alignment horizontal="center" vertical="center"/>
    </xf>
    <xf numFmtId="4" fontId="64" fillId="0" borderId="10" xfId="53" applyNumberFormat="1" applyFont="1" applyFill="1" applyBorder="1" applyAlignment="1">
      <alignment horizontal="center" vertical="center"/>
    </xf>
    <xf numFmtId="0" fontId="63" fillId="26" borderId="13" xfId="57" applyFont="1" applyFill="1" applyBorder="1" applyAlignment="1">
      <alignment horizontal="left"/>
    </xf>
    <xf numFmtId="0" fontId="67" fillId="26" borderId="12" xfId="57" applyFont="1" applyFill="1" applyBorder="1" applyAlignment="1">
      <alignment horizontal="left"/>
    </xf>
    <xf numFmtId="0" fontId="64" fillId="0" borderId="15" xfId="89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left" vertical="center" wrapText="1"/>
    </xf>
    <xf numFmtId="165" fontId="64" fillId="0" borderId="10" xfId="53" applyNumberFormat="1" applyFont="1" applyFill="1" applyBorder="1" applyAlignment="1">
      <alignment horizontal="center" vertical="center"/>
    </xf>
    <xf numFmtId="0" fontId="15" fillId="0" borderId="0" xfId="105" applyFont="1" applyFill="1" applyProtection="1"/>
    <xf numFmtId="0" fontId="42" fillId="0" borderId="10" xfId="105" applyFont="1" applyFill="1" applyBorder="1" applyAlignment="1" applyProtection="1">
      <alignment horizontal="center" vertical="center" wrapText="1"/>
    </xf>
    <xf numFmtId="0" fontId="69" fillId="28" borderId="17" xfId="105" applyFont="1" applyFill="1" applyBorder="1" applyAlignment="1" applyProtection="1">
      <alignment horizontal="center" vertical="center" wrapText="1"/>
    </xf>
    <xf numFmtId="0" fontId="69" fillId="28" borderId="10" xfId="105" applyFont="1" applyFill="1" applyBorder="1" applyAlignment="1" applyProtection="1">
      <alignment horizontal="center" vertical="center"/>
    </xf>
    <xf numFmtId="0" fontId="69" fillId="0" borderId="20" xfId="105" applyFont="1" applyFill="1" applyBorder="1" applyProtection="1"/>
    <xf numFmtId="0" fontId="15" fillId="0" borderId="0" xfId="105" applyFont="1" applyFill="1" applyBorder="1" applyProtection="1"/>
    <xf numFmtId="0" fontId="69" fillId="0" borderId="0" xfId="105" applyFont="1" applyFill="1" applyProtection="1"/>
    <xf numFmtId="0" fontId="63" fillId="0" borderId="0" xfId="87" applyFont="1" applyFill="1" applyBorder="1" applyAlignment="1" applyProtection="1">
      <alignment horizontal="left"/>
      <protection hidden="1"/>
    </xf>
    <xf numFmtId="0" fontId="42" fillId="0" borderId="0" xfId="105" applyFont="1" applyFill="1"/>
    <xf numFmtId="0" fontId="42" fillId="0" borderId="0" xfId="87" applyFont="1" applyFill="1" applyProtection="1">
      <protection hidden="1"/>
    </xf>
    <xf numFmtId="166" fontId="55" fillId="25" borderId="10" xfId="89" applyNumberFormat="1" applyFont="1" applyFill="1" applyBorder="1" applyAlignment="1">
      <alignment horizontal="center" vertical="center"/>
    </xf>
    <xf numFmtId="0" fontId="70" fillId="0" borderId="0" xfId="54" applyFont="1" applyAlignment="1">
      <alignment horizontal="left"/>
    </xf>
    <xf numFmtId="0" fontId="69" fillId="28" borderId="13" xfId="105" applyFont="1" applyFill="1" applyBorder="1" applyAlignment="1" applyProtection="1">
      <alignment horizontal="center" vertical="center"/>
    </xf>
    <xf numFmtId="0" fontId="69" fillId="0" borderId="13" xfId="105" applyNumberFormat="1" applyFont="1" applyFill="1" applyBorder="1" applyAlignment="1" applyProtection="1">
      <alignment horizontal="center" vertical="center" wrapText="1"/>
    </xf>
    <xf numFmtId="4" fontId="42" fillId="0" borderId="10" xfId="0" applyNumberFormat="1" applyFont="1" applyBorder="1" applyAlignment="1">
      <alignment horizontal="center" wrapText="1"/>
    </xf>
    <xf numFmtId="10" fontId="69" fillId="0" borderId="1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4" fontId="63" fillId="29" borderId="10" xfId="0" applyNumberFormat="1" applyFont="1" applyFill="1" applyBorder="1" applyAlignment="1">
      <alignment horizontal="center" wrapText="1"/>
    </xf>
    <xf numFmtId="10" fontId="67" fillId="29" borderId="10" xfId="0" applyNumberFormat="1" applyFont="1" applyFill="1" applyBorder="1" applyAlignment="1">
      <alignment horizontal="center" wrapText="1"/>
    </xf>
    <xf numFmtId="0" fontId="69" fillId="0" borderId="17" xfId="0" applyFont="1" applyBorder="1" applyAlignment="1">
      <alignment horizontal="center" wrapText="1"/>
    </xf>
    <xf numFmtId="0" fontId="69" fillId="0" borderId="19" xfId="0" applyFont="1" applyBorder="1" applyAlignment="1">
      <alignment horizontal="center" wrapText="1"/>
    </xf>
    <xf numFmtId="0" fontId="69" fillId="0" borderId="15" xfId="0" applyFont="1" applyBorder="1" applyAlignment="1">
      <alignment horizontal="center" wrapText="1"/>
    </xf>
    <xf numFmtId="0" fontId="69" fillId="0" borderId="21" xfId="0" applyFont="1" applyBorder="1" applyAlignment="1">
      <alignment horizontal="center" wrapText="1"/>
    </xf>
    <xf numFmtId="0" fontId="69" fillId="0" borderId="22" xfId="0" applyFont="1" applyBorder="1" applyAlignment="1">
      <alignment horizontal="center" wrapText="1"/>
    </xf>
    <xf numFmtId="0" fontId="69" fillId="0" borderId="23" xfId="0" applyFont="1" applyBorder="1" applyAlignment="1">
      <alignment horizontal="center" wrapText="1"/>
    </xf>
    <xf numFmtId="0" fontId="67" fillId="0" borderId="15" xfId="0" applyFont="1" applyBorder="1" applyAlignment="1">
      <alignment horizontal="center" vertical="center" wrapText="1"/>
    </xf>
    <xf numFmtId="0" fontId="64" fillId="0" borderId="0" xfId="0" applyFont="1" applyAlignment="1">
      <alignment wrapText="1"/>
    </xf>
    <xf numFmtId="0" fontId="64" fillId="0" borderId="10" xfId="0" applyFont="1" applyBorder="1" applyAlignment="1">
      <alignment wrapText="1"/>
    </xf>
    <xf numFmtId="0" fontId="44" fillId="0" borderId="15" xfId="0" applyFont="1" applyFill="1" applyBorder="1" applyAlignment="1">
      <alignment wrapText="1"/>
    </xf>
    <xf numFmtId="0" fontId="60" fillId="0" borderId="10" xfId="89" applyFont="1" applyBorder="1" applyAlignment="1">
      <alignment horizontal="center" vertical="center" wrapText="1"/>
    </xf>
    <xf numFmtId="0" fontId="57" fillId="0" borderId="0" xfId="56" applyFont="1" applyAlignment="1">
      <alignment horizontal="center"/>
    </xf>
    <xf numFmtId="0" fontId="58" fillId="0" borderId="0" xfId="56" applyFont="1" applyAlignment="1">
      <alignment horizontal="center"/>
    </xf>
    <xf numFmtId="0" fontId="50" fillId="24" borderId="13" xfId="86" applyFont="1" applyFill="1" applyBorder="1" applyAlignment="1">
      <alignment horizontal="left"/>
    </xf>
    <xf numFmtId="0" fontId="50" fillId="24" borderId="12" xfId="86" applyFont="1" applyFill="1" applyBorder="1" applyAlignment="1">
      <alignment horizontal="left"/>
    </xf>
    <xf numFmtId="0" fontId="50" fillId="24" borderId="14" xfId="86" applyFont="1" applyFill="1" applyBorder="1" applyAlignment="1">
      <alignment horizontal="left"/>
    </xf>
    <xf numFmtId="0" fontId="52" fillId="25" borderId="10" xfId="89" applyFont="1" applyFill="1" applyBorder="1" applyAlignment="1">
      <alignment horizontal="left" vertical="center"/>
    </xf>
    <xf numFmtId="0" fontId="54" fillId="25" borderId="13" xfId="89" applyFont="1" applyFill="1" applyBorder="1" applyAlignment="1">
      <alignment horizontal="left" vertical="center"/>
    </xf>
    <xf numFmtId="0" fontId="54" fillId="25" borderId="12" xfId="89" applyFont="1" applyFill="1" applyBorder="1" applyAlignment="1">
      <alignment horizontal="left" vertical="center"/>
    </xf>
    <xf numFmtId="0" fontId="54" fillId="25" borderId="14" xfId="89" applyFont="1" applyFill="1" applyBorder="1" applyAlignment="1">
      <alignment horizontal="left" vertical="center"/>
    </xf>
    <xf numFmtId="0" fontId="44" fillId="0" borderId="0" xfId="56" applyFont="1"/>
    <xf numFmtId="0" fontId="50" fillId="26" borderId="10" xfId="52" applyFont="1" applyFill="1" applyBorder="1" applyAlignment="1">
      <alignment horizontal="left"/>
    </xf>
    <xf numFmtId="0" fontId="44" fillId="26" borderId="10" xfId="0" applyFont="1" applyFill="1" applyBorder="1" applyAlignment="1"/>
    <xf numFmtId="0" fontId="50" fillId="26" borderId="10" xfId="55" applyFont="1" applyFill="1" applyBorder="1" applyAlignment="1">
      <alignment horizontal="left"/>
    </xf>
    <xf numFmtId="0" fontId="63" fillId="27" borderId="13" xfId="57" applyFont="1" applyFill="1" applyBorder="1" applyAlignment="1">
      <alignment horizontal="left" vertical="center" wrapText="1"/>
    </xf>
    <xf numFmtId="0" fontId="42" fillId="0" borderId="14" xfId="84" applyFont="1" applyBorder="1" applyAlignment="1">
      <alignment horizontal="left" vertical="center" wrapText="1"/>
    </xf>
    <xf numFmtId="49" fontId="60" fillId="0" borderId="10" xfId="86" applyNumberFormat="1" applyFont="1" applyBorder="1" applyAlignment="1">
      <alignment horizontal="center" vertical="center" wrapText="1"/>
    </xf>
    <xf numFmtId="0" fontId="62" fillId="0" borderId="18" xfId="86" applyFont="1" applyBorder="1" applyAlignment="1">
      <alignment horizontal="right" vertical="center" wrapText="1"/>
    </xf>
    <xf numFmtId="0" fontId="59" fillId="24" borderId="13" xfId="56" applyFont="1" applyFill="1" applyBorder="1" applyAlignment="1">
      <alignment horizontal="center" vertical="center" wrapText="1"/>
    </xf>
    <xf numFmtId="0" fontId="59" fillId="24" borderId="12" xfId="56" applyFont="1" applyFill="1" applyBorder="1" applyAlignment="1">
      <alignment horizontal="center" vertical="center"/>
    </xf>
    <xf numFmtId="0" fontId="59" fillId="24" borderId="18" xfId="56" applyFont="1" applyFill="1" applyBorder="1" applyAlignment="1">
      <alignment horizontal="center" vertical="center"/>
    </xf>
    <xf numFmtId="0" fontId="59" fillId="24" borderId="19" xfId="56" applyFont="1" applyFill="1" applyBorder="1" applyAlignment="1">
      <alignment horizontal="center" vertical="center"/>
    </xf>
    <xf numFmtId="0" fontId="60" fillId="0" borderId="10" xfId="89" applyFont="1" applyFill="1" applyBorder="1" applyAlignment="1">
      <alignment horizontal="center" vertical="center" wrapText="1"/>
    </xf>
    <xf numFmtId="0" fontId="60" fillId="0" borderId="15" xfId="89" applyFont="1" applyBorder="1" applyAlignment="1">
      <alignment horizontal="center" vertical="center" wrapText="1"/>
    </xf>
    <xf numFmtId="0" fontId="60" fillId="0" borderId="16" xfId="89" applyFont="1" applyBorder="1" applyAlignment="1">
      <alignment horizontal="center" vertical="center" wrapText="1"/>
    </xf>
    <xf numFmtId="0" fontId="60" fillId="0" borderId="17" xfId="89" applyFont="1" applyBorder="1" applyAlignment="1">
      <alignment horizontal="center" vertical="center" wrapText="1"/>
    </xf>
    <xf numFmtId="0" fontId="60" fillId="0" borderId="10" xfId="86" applyFont="1" applyBorder="1" applyAlignment="1">
      <alignment horizontal="center" vertical="center" wrapText="1"/>
    </xf>
    <xf numFmtId="0" fontId="43" fillId="28" borderId="13" xfId="105" applyFont="1" applyFill="1" applyBorder="1" applyAlignment="1" applyProtection="1">
      <alignment horizontal="center" vertical="center" wrapText="1"/>
    </xf>
    <xf numFmtId="0" fontId="43" fillId="28" borderId="12" xfId="105" applyFont="1" applyFill="1" applyBorder="1" applyAlignment="1" applyProtection="1">
      <alignment horizontal="center" vertical="center" wrapText="1"/>
    </xf>
    <xf numFmtId="0" fontId="43" fillId="28" borderId="14" xfId="105" applyFont="1" applyFill="1" applyBorder="1" applyAlignment="1" applyProtection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9" fillId="29" borderId="13" xfId="105" applyNumberFormat="1" applyFont="1" applyFill="1" applyBorder="1" applyAlignment="1" applyProtection="1">
      <alignment horizontal="center" vertical="center" wrapText="1"/>
    </xf>
    <xf numFmtId="0" fontId="69" fillId="29" borderId="12" xfId="105" applyNumberFormat="1" applyFont="1" applyFill="1" applyBorder="1" applyAlignment="1" applyProtection="1">
      <alignment horizontal="center" vertical="center" wrapText="1"/>
    </xf>
    <xf numFmtId="0" fontId="42" fillId="0" borderId="0" xfId="87" applyFont="1" applyFill="1" applyAlignment="1" applyProtection="1">
      <alignment horizontal="left"/>
      <protection hidden="1"/>
    </xf>
    <xf numFmtId="0" fontId="69" fillId="0" borderId="15" xfId="105" applyFont="1" applyFill="1" applyBorder="1" applyAlignment="1" applyProtection="1">
      <alignment horizontal="center" vertical="center" wrapText="1"/>
    </xf>
    <xf numFmtId="0" fontId="69" fillId="0" borderId="16" xfId="105" applyFont="1" applyFill="1" applyBorder="1" applyAlignment="1" applyProtection="1">
      <alignment horizontal="center" vertical="center" wrapText="1"/>
    </xf>
    <xf numFmtId="0" fontId="69" fillId="0" borderId="17" xfId="105" applyFont="1" applyFill="1" applyBorder="1" applyAlignment="1" applyProtection="1">
      <alignment horizontal="center" vertical="center" wrapText="1"/>
    </xf>
    <xf numFmtId="0" fontId="42" fillId="0" borderId="13" xfId="105" applyFont="1" applyFill="1" applyBorder="1" applyAlignment="1" applyProtection="1">
      <alignment horizontal="center" vertical="center"/>
    </xf>
  </cellXfs>
  <cellStyles count="10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" xfId="7" builtinId="30" customBuiltin="1"/>
    <cellStyle name="20% - Акцент2" xfId="8" builtinId="34" customBuiltin="1"/>
    <cellStyle name="20% - Акцент3" xfId="9" builtinId="38" customBuiltin="1"/>
    <cellStyle name="20% - Акцент4" xfId="10" builtinId="42" customBuiltin="1"/>
    <cellStyle name="20% - Акцент5" xfId="11" builtinId="46" customBuiltin="1"/>
    <cellStyle name="20% - Акцент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" xfId="19" builtinId="31" customBuiltin="1"/>
    <cellStyle name="40% - Акцент2" xfId="20" builtinId="35" customBuiltin="1"/>
    <cellStyle name="40% - Акцент3" xfId="21" builtinId="39" customBuiltin="1"/>
    <cellStyle name="40% - Акцент4" xfId="22" builtinId="43" customBuiltin="1"/>
    <cellStyle name="40% - Акцент5" xfId="23" builtinId="47" customBuiltin="1"/>
    <cellStyle name="40% - Акцент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" xfId="31" builtinId="32" customBuiltin="1"/>
    <cellStyle name="60% - Акцент2" xfId="32" builtinId="36" customBuiltin="1"/>
    <cellStyle name="60% - Акцент3" xfId="33" builtinId="40" customBuiltin="1"/>
    <cellStyle name="60% - Акцент4" xfId="34" builtinId="44" customBuiltin="1"/>
    <cellStyle name="60% - Акцент5" xfId="35" builtinId="48" customBuiltin="1"/>
    <cellStyle name="60% - Акцент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au?iue" xfId="52"/>
    <cellStyle name="Iau?iue 2" xfId="53"/>
    <cellStyle name="Iau?iue 2 2" xfId="54"/>
    <cellStyle name="Iau?iue 3" xfId="55"/>
    <cellStyle name="Iau?iue 4" xfId="97"/>
    <cellStyle name="Iau?iue_dodatok1K" xfId="101"/>
    <cellStyle name="Iau?iue_Misyachni zvity_IP 2011Наказ" xfId="56"/>
    <cellStyle name="Iau?iue_ІР2014 підрядники" xfId="98"/>
    <cellStyle name="Iau?iue_Книга1" xfId="105"/>
    <cellStyle name="Iau?iue_Пропозиції до ІП_2013 7 розділ" xfId="57"/>
    <cellStyle name="Input" xfId="58"/>
    <cellStyle name="Linked Cell" xfId="59"/>
    <cellStyle name="Neutral" xfId="60"/>
    <cellStyle name="Note" xfId="61"/>
    <cellStyle name="Output" xfId="62"/>
    <cellStyle name="Title" xfId="63"/>
    <cellStyle name="Total" xfId="64"/>
    <cellStyle name="Warning Text" xfId="65"/>
    <cellStyle name="Акцент1" xfId="66" builtinId="29" customBuiltin="1"/>
    <cellStyle name="Акцент2" xfId="67" builtinId="33" customBuiltin="1"/>
    <cellStyle name="Акцент3" xfId="68" builtinId="37" customBuiltin="1"/>
    <cellStyle name="Акцент4" xfId="69" builtinId="41" customBuiltin="1"/>
    <cellStyle name="Акцент5" xfId="70" builtinId="45" customBuiltin="1"/>
    <cellStyle name="Акцент6" xfId="71" builtinId="49" customBuiltin="1"/>
    <cellStyle name="Ввод " xfId="72" builtinId="20" customBuiltin="1"/>
    <cellStyle name="Вывод" xfId="73" builtinId="21" customBuiltin="1"/>
    <cellStyle name="Вычисление" xfId="74" builtinId="22" customBuiltin="1"/>
    <cellStyle name="Заголовок 1" xfId="75" builtinId="16" customBuiltin="1"/>
    <cellStyle name="Заголовок 2" xfId="76" builtinId="17" customBuiltin="1"/>
    <cellStyle name="Заголовок 3" xfId="77" builtinId="18" customBuiltin="1"/>
    <cellStyle name="Заголовок 4" xfId="78" builtinId="19" customBuiltin="1"/>
    <cellStyle name="Звичайний_Аркуш2" xfId="79"/>
    <cellStyle name="Итог" xfId="80" builtinId="25" customBuiltin="1"/>
    <cellStyle name="Контрольная ячейка" xfId="81" builtinId="23" customBuiltin="1"/>
    <cellStyle name="Название" xfId="82" builtinId="15" customBuiltin="1"/>
    <cellStyle name="Нейтральный" xfId="83" builtinId="28" customBuiltin="1"/>
    <cellStyle name="Обычный" xfId="0" builtinId="0"/>
    <cellStyle name="Обычный 2" xfId="84"/>
    <cellStyle name="Обычный 2 4" xfId="99"/>
    <cellStyle name="Обычный 3" xfId="102"/>
    <cellStyle name="Обычный 8 2" xfId="100"/>
    <cellStyle name="Обычный_IP_2008_Оригинал" xfId="85"/>
    <cellStyle name="Обычный_IP_2008_Оригинал_31199" xfId="104"/>
    <cellStyle name="Обычный_IP_2010_Оригинал_32 606_151209" xfId="86"/>
    <cellStyle name="Обычный_nkre1" xfId="87"/>
    <cellStyle name="Обычный_Report_2010_32606_Січень" xfId="88"/>
    <cellStyle name="Обычный_Проект_IP_2009_260608" xfId="89"/>
    <cellStyle name="Плохой" xfId="90" builtinId="27" customBuiltin="1"/>
    <cellStyle name="Пояснение" xfId="91" builtinId="53" customBuiltin="1"/>
    <cellStyle name="Примечание" xfId="92" builtinId="10" customBuiltin="1"/>
    <cellStyle name="Процентный 2" xfId="103"/>
    <cellStyle name="Связанная ячейка" xfId="93" builtinId="24" customBuiltin="1"/>
    <cellStyle name="Стиль 1" xfId="94"/>
    <cellStyle name="Текст предупреждения" xfId="95" builtinId="11" customBuiltin="1"/>
    <cellStyle name="Хороший" xfId="9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W47"/>
  <sheetViews>
    <sheetView tabSelected="1" view="pageBreakPreview" zoomScale="55" zoomScaleNormal="55" zoomScaleSheetLayoutView="55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A36" sqref="A36:O36"/>
    </sheetView>
  </sheetViews>
  <sheetFormatPr defaultRowHeight="12.75"/>
  <cols>
    <col min="1" max="1" width="7.7109375" style="86" customWidth="1"/>
    <col min="2" max="2" width="78" style="1" customWidth="1"/>
    <col min="3" max="3" width="13" style="1" customWidth="1"/>
    <col min="4" max="4" width="15.42578125" style="1" customWidth="1"/>
    <col min="5" max="5" width="12" style="1" customWidth="1"/>
    <col min="6" max="6" width="18.85546875" style="1" customWidth="1"/>
    <col min="7" max="7" width="15.42578125" style="1" customWidth="1"/>
    <col min="8" max="8" width="12" style="1" customWidth="1"/>
    <col min="9" max="9" width="22.42578125" style="1" customWidth="1"/>
    <col min="10" max="10" width="18.42578125" style="1" customWidth="1"/>
    <col min="11" max="11" width="12.85546875" style="1" customWidth="1"/>
    <col min="12" max="12" width="17.28515625" style="1" customWidth="1"/>
    <col min="13" max="13" width="18.42578125" style="1" customWidth="1"/>
    <col min="14" max="14" width="39.140625" style="1" customWidth="1"/>
    <col min="15" max="15" width="19.7109375" style="5" customWidth="1"/>
    <col min="16" max="16" width="25.7109375" style="2" customWidth="1"/>
    <col min="17" max="17" width="29" style="2" customWidth="1"/>
    <col min="18" max="18" width="32.140625" style="2" customWidth="1"/>
    <col min="19" max="19" width="31.7109375" style="2" customWidth="1"/>
    <col min="20" max="23" width="9.140625" style="2"/>
    <col min="24" max="16384" width="9.140625" style="1"/>
  </cols>
  <sheetData>
    <row r="1" spans="1:23" ht="37.5" customHeight="1">
      <c r="N1" s="157" t="s">
        <v>23</v>
      </c>
      <c r="O1" s="157"/>
    </row>
    <row r="2" spans="1:23" ht="30" customHeight="1">
      <c r="A2" s="158" t="s">
        <v>66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  <c r="O2" s="161"/>
    </row>
    <row r="3" spans="1:23" ht="81.75" customHeight="1">
      <c r="A3" s="156" t="s">
        <v>0</v>
      </c>
      <c r="B3" s="166" t="s">
        <v>1</v>
      </c>
      <c r="C3" s="140" t="s">
        <v>2</v>
      </c>
      <c r="D3" s="140" t="s">
        <v>24</v>
      </c>
      <c r="E3" s="140"/>
      <c r="F3" s="140"/>
      <c r="G3" s="140" t="s">
        <v>3</v>
      </c>
      <c r="H3" s="140"/>
      <c r="I3" s="140"/>
      <c r="J3" s="140" t="s">
        <v>4</v>
      </c>
      <c r="K3" s="140"/>
      <c r="L3" s="140"/>
      <c r="M3" s="163" t="s">
        <v>5</v>
      </c>
      <c r="N3" s="162" t="s">
        <v>6</v>
      </c>
      <c r="O3" s="140" t="s">
        <v>7</v>
      </c>
      <c r="P3" s="61"/>
    </row>
    <row r="4" spans="1:23" ht="15.75" customHeight="1">
      <c r="A4" s="156"/>
      <c r="B4" s="166"/>
      <c r="C4" s="140"/>
      <c r="D4" s="140" t="s">
        <v>17</v>
      </c>
      <c r="E4" s="140" t="s">
        <v>8</v>
      </c>
      <c r="F4" s="140" t="s">
        <v>18</v>
      </c>
      <c r="G4" s="140" t="s">
        <v>17</v>
      </c>
      <c r="H4" s="140" t="s">
        <v>8</v>
      </c>
      <c r="I4" s="140" t="s">
        <v>18</v>
      </c>
      <c r="J4" s="140" t="s">
        <v>17</v>
      </c>
      <c r="K4" s="140" t="s">
        <v>8</v>
      </c>
      <c r="L4" s="140" t="s">
        <v>18</v>
      </c>
      <c r="M4" s="164"/>
      <c r="N4" s="162"/>
      <c r="O4" s="140"/>
    </row>
    <row r="5" spans="1:23" ht="36.75" customHeight="1">
      <c r="A5" s="156"/>
      <c r="B5" s="166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64"/>
      <c r="N5" s="162"/>
      <c r="O5" s="140"/>
    </row>
    <row r="6" spans="1:23" ht="78" customHeight="1">
      <c r="A6" s="156"/>
      <c r="B6" s="166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65"/>
      <c r="N6" s="162"/>
      <c r="O6" s="140"/>
    </row>
    <row r="7" spans="1:23" s="3" customFormat="1" ht="24" customHeight="1">
      <c r="A7" s="87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  <c r="I7" s="59">
        <v>9</v>
      </c>
      <c r="J7" s="59">
        <v>10</v>
      </c>
      <c r="K7" s="59">
        <v>11</v>
      </c>
      <c r="L7" s="59">
        <v>12</v>
      </c>
      <c r="M7" s="59">
        <v>13</v>
      </c>
      <c r="N7" s="59">
        <v>14</v>
      </c>
      <c r="O7" s="59">
        <v>15</v>
      </c>
    </row>
    <row r="8" spans="1:23" s="34" customFormat="1" ht="24.75" customHeight="1">
      <c r="A8" s="143" t="s">
        <v>9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5"/>
      <c r="P8" s="15"/>
      <c r="Q8" s="15"/>
      <c r="R8" s="15"/>
      <c r="S8" s="15"/>
      <c r="T8" s="15"/>
      <c r="U8" s="15"/>
      <c r="V8" s="15"/>
      <c r="W8" s="15"/>
    </row>
    <row r="9" spans="1:23" s="34" customFormat="1" ht="19.5">
      <c r="A9" s="151" t="s">
        <v>21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"/>
      <c r="Q9" s="15"/>
      <c r="R9" s="15"/>
      <c r="S9" s="15"/>
      <c r="T9" s="15"/>
      <c r="U9" s="15"/>
      <c r="V9" s="15"/>
      <c r="W9" s="15"/>
    </row>
    <row r="10" spans="1:23" s="6" customFormat="1" ht="19.5">
      <c r="A10" s="88"/>
      <c r="B10" s="49" t="s">
        <v>25</v>
      </c>
      <c r="C10" s="62"/>
      <c r="D10" s="36"/>
      <c r="E10" s="37"/>
      <c r="F10" s="38"/>
      <c r="G10" s="39"/>
      <c r="H10" s="39"/>
      <c r="I10" s="39"/>
      <c r="J10" s="39"/>
      <c r="K10" s="39"/>
      <c r="L10" s="39"/>
      <c r="M10" s="39"/>
      <c r="N10" s="39"/>
      <c r="O10" s="40"/>
      <c r="P10" s="3"/>
      <c r="Q10" s="3"/>
      <c r="R10" s="3"/>
      <c r="S10" s="3"/>
      <c r="T10" s="3"/>
      <c r="U10" s="3"/>
      <c r="V10" s="3"/>
      <c r="W10" s="3"/>
    </row>
    <row r="11" spans="1:23" s="6" customFormat="1" ht="31.5">
      <c r="A11" s="89" t="s">
        <v>39</v>
      </c>
      <c r="B11" s="47" t="s">
        <v>26</v>
      </c>
      <c r="C11" s="41" t="s">
        <v>19</v>
      </c>
      <c r="D11" s="36"/>
      <c r="E11" s="37"/>
      <c r="F11" s="38"/>
      <c r="G11" s="42">
        <f>I11/H11</f>
        <v>352.99767846778872</v>
      </c>
      <c r="H11" s="63">
        <v>3.4460000000000002</v>
      </c>
      <c r="I11" s="43">
        <f>1268.8-35-17-0.37</f>
        <v>1216.43</v>
      </c>
      <c r="J11" s="44">
        <f t="shared" ref="J11:L11" si="0">G11-D11</f>
        <v>352.99767846778872</v>
      </c>
      <c r="K11" s="19">
        <f t="shared" si="0"/>
        <v>3.4460000000000002</v>
      </c>
      <c r="L11" s="20">
        <f t="shared" si="0"/>
        <v>1216.43</v>
      </c>
      <c r="M11" s="45">
        <v>0</v>
      </c>
      <c r="N11" s="137" t="s">
        <v>65</v>
      </c>
      <c r="O11" s="46"/>
      <c r="P11" s="18"/>
      <c r="Q11" s="3"/>
      <c r="R11" s="3"/>
      <c r="S11" s="3"/>
      <c r="T11" s="3"/>
      <c r="U11" s="3"/>
      <c r="V11" s="3"/>
      <c r="W11" s="3"/>
    </row>
    <row r="12" spans="1:23" s="32" customFormat="1" ht="19.5">
      <c r="A12" s="90"/>
      <c r="B12" s="21" t="s">
        <v>10</v>
      </c>
      <c r="C12" s="22"/>
      <c r="D12" s="27"/>
      <c r="E12" s="26"/>
      <c r="F12" s="28">
        <v>0</v>
      </c>
      <c r="G12" s="26"/>
      <c r="H12" s="26">
        <f>SUM(H11:H11)</f>
        <v>3.4460000000000002</v>
      </c>
      <c r="I12" s="24">
        <f>SUM(I11:I11)</f>
        <v>1216.43</v>
      </c>
      <c r="J12" s="26"/>
      <c r="K12" s="24">
        <f>SUM(K11:K11)</f>
        <v>3.4460000000000002</v>
      </c>
      <c r="L12" s="29">
        <f>SUM(L11:L11)</f>
        <v>1216.43</v>
      </c>
      <c r="M12" s="30"/>
      <c r="N12" s="23"/>
      <c r="O12" s="25"/>
      <c r="P12" s="31"/>
      <c r="Q12" s="31"/>
      <c r="R12" s="31"/>
      <c r="S12" s="31"/>
      <c r="T12" s="31"/>
      <c r="U12" s="31"/>
      <c r="V12" s="31"/>
      <c r="W12" s="31"/>
    </row>
    <row r="13" spans="1:23" s="34" customFormat="1" ht="19.5">
      <c r="A13" s="153" t="s">
        <v>27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"/>
      <c r="Q13" s="15"/>
      <c r="R13" s="15"/>
      <c r="S13" s="15"/>
      <c r="T13" s="15"/>
      <c r="U13" s="15"/>
      <c r="V13" s="15"/>
      <c r="W13" s="15"/>
    </row>
    <row r="14" spans="1:23" s="9" customFormat="1" ht="19.5">
      <c r="A14" s="91"/>
      <c r="B14" s="49" t="s">
        <v>58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5"/>
      <c r="O14" s="64"/>
      <c r="P14" s="8"/>
      <c r="Q14" s="8"/>
      <c r="R14" s="8"/>
      <c r="S14" s="8"/>
      <c r="T14" s="8"/>
      <c r="U14" s="8"/>
      <c r="V14" s="8"/>
      <c r="W14" s="8"/>
    </row>
    <row r="15" spans="1:23" s="9" customFormat="1" ht="39">
      <c r="A15" s="91"/>
      <c r="B15" s="47" t="s">
        <v>67</v>
      </c>
      <c r="C15" s="64"/>
      <c r="D15" s="64"/>
      <c r="E15" s="64"/>
      <c r="F15" s="64"/>
      <c r="G15" s="42">
        <f>I15/H15</f>
        <v>135</v>
      </c>
      <c r="H15" s="66">
        <v>1</v>
      </c>
      <c r="I15" s="43">
        <v>135</v>
      </c>
      <c r="J15" s="19">
        <f t="shared" ref="J15:L15" si="1">G15-D15</f>
        <v>135</v>
      </c>
      <c r="K15" s="19">
        <f t="shared" si="1"/>
        <v>1</v>
      </c>
      <c r="L15" s="20">
        <f t="shared" si="1"/>
        <v>135</v>
      </c>
      <c r="M15" s="45">
        <v>0</v>
      </c>
      <c r="N15" s="138" t="s">
        <v>65</v>
      </c>
      <c r="O15" s="64"/>
      <c r="P15" s="8"/>
      <c r="Q15" s="8"/>
      <c r="R15" s="8"/>
      <c r="S15" s="8"/>
      <c r="T15" s="8"/>
      <c r="U15" s="8"/>
      <c r="V15" s="8"/>
      <c r="W15" s="8"/>
    </row>
    <row r="16" spans="1:23" s="9" customFormat="1" ht="19.5">
      <c r="A16" s="91"/>
      <c r="B16" s="49" t="s">
        <v>25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139"/>
      <c r="O16" s="64"/>
      <c r="P16" s="8"/>
      <c r="Q16" s="8"/>
      <c r="R16" s="8"/>
      <c r="S16" s="8"/>
      <c r="T16" s="8"/>
      <c r="U16" s="8"/>
      <c r="V16" s="8"/>
      <c r="W16" s="8"/>
    </row>
    <row r="17" spans="1:23" s="32" customFormat="1" ht="42" customHeight="1">
      <c r="A17" s="93" t="s">
        <v>40</v>
      </c>
      <c r="B17" s="47" t="s">
        <v>68</v>
      </c>
      <c r="C17" s="41"/>
      <c r="D17" s="36"/>
      <c r="E17" s="37"/>
      <c r="F17" s="38"/>
      <c r="G17" s="42">
        <v>612</v>
      </c>
      <c r="H17" s="66">
        <v>1</v>
      </c>
      <c r="I17" s="43">
        <v>612</v>
      </c>
      <c r="J17" s="19">
        <v>612</v>
      </c>
      <c r="K17" s="19">
        <v>1</v>
      </c>
      <c r="L17" s="20">
        <v>612</v>
      </c>
      <c r="M17" s="45">
        <v>0</v>
      </c>
      <c r="N17" s="138" t="s">
        <v>65</v>
      </c>
      <c r="O17" s="46"/>
      <c r="P17" s="31"/>
      <c r="Q17" s="31"/>
      <c r="R17" s="31"/>
      <c r="S17" s="31"/>
      <c r="T17" s="31"/>
      <c r="U17" s="31"/>
      <c r="V17" s="31"/>
      <c r="W17" s="31"/>
    </row>
    <row r="18" spans="1:23" s="32" customFormat="1" ht="19.5">
      <c r="A18" s="92"/>
      <c r="B18" s="21" t="s">
        <v>10</v>
      </c>
      <c r="C18" s="22"/>
      <c r="D18" s="73"/>
      <c r="E18" s="74"/>
      <c r="F18" s="75"/>
      <c r="G18" s="75"/>
      <c r="H18" s="74"/>
      <c r="I18" s="76">
        <f>SUM(I15:I17)</f>
        <v>747</v>
      </c>
      <c r="J18" s="74"/>
      <c r="K18" s="76"/>
      <c r="L18" s="77">
        <f>SUM(L15:L17)</f>
        <v>747</v>
      </c>
      <c r="M18" s="78"/>
      <c r="N18" s="79"/>
      <c r="O18" s="80"/>
      <c r="P18" s="31"/>
      <c r="Q18" s="31"/>
      <c r="R18" s="31"/>
      <c r="S18" s="31"/>
      <c r="T18" s="31"/>
      <c r="U18" s="31"/>
      <c r="V18" s="31"/>
      <c r="W18" s="31"/>
    </row>
    <row r="19" spans="1:23" s="32" customFormat="1" ht="19.5" customHeight="1">
      <c r="A19" s="151" t="s">
        <v>22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31"/>
      <c r="Q19" s="31"/>
      <c r="R19" s="31"/>
      <c r="S19" s="31"/>
      <c r="T19" s="31"/>
      <c r="U19" s="31"/>
      <c r="V19" s="31"/>
      <c r="W19" s="31"/>
    </row>
    <row r="20" spans="1:23" s="32" customFormat="1" ht="29.25" customHeight="1">
      <c r="A20" s="93" t="s">
        <v>41</v>
      </c>
      <c r="B20" s="48" t="s">
        <v>28</v>
      </c>
      <c r="C20" s="67" t="s">
        <v>20</v>
      </c>
      <c r="D20" s="68">
        <f>F20/E20</f>
        <v>1500</v>
      </c>
      <c r="E20" s="69">
        <v>1</v>
      </c>
      <c r="F20" s="70">
        <v>1500</v>
      </c>
      <c r="G20" s="68">
        <f>I20/H20</f>
        <v>2890</v>
      </c>
      <c r="H20" s="71">
        <v>1</v>
      </c>
      <c r="I20" s="70">
        <v>2890</v>
      </c>
      <c r="J20" s="68">
        <f t="shared" ref="J20:L20" si="2">G20-D20</f>
        <v>1390</v>
      </c>
      <c r="K20" s="68">
        <f t="shared" si="2"/>
        <v>0</v>
      </c>
      <c r="L20" s="43">
        <f t="shared" si="2"/>
        <v>1390</v>
      </c>
      <c r="M20" s="72">
        <f t="shared" ref="M20" si="3">(G20-D20)/D20</f>
        <v>0.92666666666666664</v>
      </c>
      <c r="N20" s="60"/>
      <c r="O20" s="35"/>
      <c r="P20" s="31"/>
      <c r="Q20" s="31"/>
      <c r="R20" s="31"/>
      <c r="S20" s="31"/>
      <c r="T20" s="31"/>
      <c r="U20" s="31"/>
      <c r="V20" s="31"/>
      <c r="W20" s="31"/>
    </row>
    <row r="21" spans="1:23" s="32" customFormat="1" ht="19.5">
      <c r="A21" s="90"/>
      <c r="B21" s="21" t="s">
        <v>10</v>
      </c>
      <c r="C21" s="22"/>
      <c r="D21" s="27"/>
      <c r="E21" s="26"/>
      <c r="F21" s="24">
        <f>F20</f>
        <v>1500</v>
      </c>
      <c r="G21" s="28"/>
      <c r="H21" s="26"/>
      <c r="I21" s="24">
        <f>I20</f>
        <v>2890</v>
      </c>
      <c r="J21" s="26"/>
      <c r="K21" s="24"/>
      <c r="L21" s="29">
        <f>L20</f>
        <v>1390</v>
      </c>
      <c r="M21" s="30"/>
      <c r="N21" s="23"/>
      <c r="O21" s="25"/>
      <c r="P21" s="31"/>
      <c r="Q21" s="31"/>
      <c r="R21" s="31"/>
      <c r="S21" s="31"/>
      <c r="T21" s="31"/>
      <c r="U21" s="31"/>
      <c r="V21" s="31"/>
      <c r="W21" s="31"/>
    </row>
    <row r="22" spans="1:23" ht="20.25">
      <c r="A22" s="146" t="s">
        <v>11</v>
      </c>
      <c r="B22" s="146"/>
      <c r="C22" s="146"/>
      <c r="D22" s="146"/>
      <c r="E22" s="146"/>
      <c r="F22" s="52">
        <f>F18+F21+F12</f>
        <v>1500</v>
      </c>
      <c r="G22" s="52"/>
      <c r="H22" s="52"/>
      <c r="I22" s="52">
        <f>I18+I21+I12</f>
        <v>4853.43</v>
      </c>
      <c r="J22" s="52"/>
      <c r="K22" s="52"/>
      <c r="L22" s="52">
        <f>L18+L21+L12</f>
        <v>3353.4300000000003</v>
      </c>
      <c r="M22" s="33"/>
      <c r="N22" s="33"/>
      <c r="O22" s="33"/>
    </row>
    <row r="23" spans="1:23" ht="20.25">
      <c r="A23" s="154" t="s">
        <v>29</v>
      </c>
      <c r="B23" s="155"/>
      <c r="C23" s="83"/>
      <c r="D23" s="83"/>
      <c r="E23" s="83"/>
      <c r="F23" s="81"/>
      <c r="G23" s="81"/>
      <c r="H23" s="81"/>
      <c r="I23" s="81"/>
      <c r="J23" s="81"/>
      <c r="K23" s="81"/>
      <c r="L23" s="81"/>
      <c r="M23" s="82"/>
      <c r="N23" s="82"/>
      <c r="O23" s="82"/>
    </row>
    <row r="24" spans="1:23" ht="20.25">
      <c r="A24" s="84">
        <v>2.1</v>
      </c>
      <c r="B24" s="85" t="s">
        <v>30</v>
      </c>
      <c r="C24" s="99"/>
      <c r="D24" s="83"/>
      <c r="E24" s="83"/>
      <c r="F24" s="81"/>
      <c r="G24" s="81"/>
      <c r="H24" s="81"/>
      <c r="I24" s="81"/>
      <c r="J24" s="81"/>
      <c r="K24" s="81"/>
      <c r="L24" s="81"/>
      <c r="M24" s="82"/>
      <c r="N24" s="82"/>
      <c r="O24" s="82"/>
    </row>
    <row r="25" spans="1:23" ht="31.5">
      <c r="A25" s="84" t="s">
        <v>31</v>
      </c>
      <c r="B25" s="98" t="s">
        <v>32</v>
      </c>
      <c r="C25" s="100" t="s">
        <v>20</v>
      </c>
      <c r="D25" s="101">
        <v>1.5</v>
      </c>
      <c r="E25" s="102">
        <v>3921</v>
      </c>
      <c r="F25" s="103">
        <f>D25*E25</f>
        <v>5881.5</v>
      </c>
      <c r="G25" s="104">
        <f>I25/H25</f>
        <v>1.5</v>
      </c>
      <c r="H25" s="102">
        <f>E25+K25</f>
        <v>4234</v>
      </c>
      <c r="I25" s="102">
        <f>F25+L25</f>
        <v>6351</v>
      </c>
      <c r="J25" s="104">
        <f>L25/K25</f>
        <v>1.5</v>
      </c>
      <c r="K25" s="102">
        <v>313</v>
      </c>
      <c r="L25" s="105">
        <v>469.5</v>
      </c>
      <c r="M25" s="102"/>
      <c r="N25" s="138" t="s">
        <v>65</v>
      </c>
      <c r="O25" s="82"/>
    </row>
    <row r="26" spans="1:23" ht="31.5">
      <c r="A26" s="84" t="s">
        <v>33</v>
      </c>
      <c r="B26" s="98" t="s">
        <v>34</v>
      </c>
      <c r="C26" s="100" t="s">
        <v>20</v>
      </c>
      <c r="D26" s="101">
        <v>19.125</v>
      </c>
      <c r="E26" s="102">
        <v>34</v>
      </c>
      <c r="F26" s="103">
        <f t="shared" ref="F26:F28" si="4">D26*E26</f>
        <v>650.25</v>
      </c>
      <c r="G26" s="104">
        <f t="shared" ref="G26:G28" si="5">I26/H26</f>
        <v>19.125135135135135</v>
      </c>
      <c r="H26" s="102">
        <f t="shared" ref="H26:H28" si="6">E26+K26</f>
        <v>37</v>
      </c>
      <c r="I26" s="102">
        <f t="shared" ref="I26:I28" si="7">F26+L26</f>
        <v>707.63</v>
      </c>
      <c r="J26" s="104">
        <f t="shared" ref="J26:J28" si="8">L26/K26</f>
        <v>19.126666666666669</v>
      </c>
      <c r="K26" s="102">
        <v>3</v>
      </c>
      <c r="L26" s="105">
        <v>57.38</v>
      </c>
      <c r="M26" s="102"/>
      <c r="N26" s="138" t="s">
        <v>65</v>
      </c>
      <c r="O26" s="82"/>
    </row>
    <row r="27" spans="1:23" ht="31.5">
      <c r="A27" s="84" t="s">
        <v>35</v>
      </c>
      <c r="B27" s="98" t="s">
        <v>36</v>
      </c>
      <c r="C27" s="100" t="s">
        <v>20</v>
      </c>
      <c r="D27" s="101">
        <v>2.9249999999999998</v>
      </c>
      <c r="E27" s="102">
        <v>73</v>
      </c>
      <c r="F27" s="103">
        <f t="shared" si="4"/>
        <v>213.52499999999998</v>
      </c>
      <c r="G27" s="104">
        <f t="shared" si="5"/>
        <v>2.9250657894736838</v>
      </c>
      <c r="H27" s="102">
        <f t="shared" si="6"/>
        <v>76</v>
      </c>
      <c r="I27" s="102">
        <f t="shared" si="7"/>
        <v>222.30499999999998</v>
      </c>
      <c r="J27" s="104">
        <f t="shared" si="8"/>
        <v>2.9266666666666663</v>
      </c>
      <c r="K27" s="102">
        <v>3</v>
      </c>
      <c r="L27" s="105">
        <v>8.7799999999999994</v>
      </c>
      <c r="M27" s="102"/>
      <c r="N27" s="138" t="s">
        <v>65</v>
      </c>
      <c r="O27" s="82"/>
    </row>
    <row r="28" spans="1:23" ht="31.5">
      <c r="A28" s="84" t="s">
        <v>37</v>
      </c>
      <c r="B28" s="98" t="s">
        <v>38</v>
      </c>
      <c r="C28" s="100" t="s">
        <v>20</v>
      </c>
      <c r="D28" s="101">
        <v>0.75</v>
      </c>
      <c r="E28" s="102">
        <v>219</v>
      </c>
      <c r="F28" s="103">
        <f t="shared" si="4"/>
        <v>164.25</v>
      </c>
      <c r="G28" s="104">
        <f t="shared" si="5"/>
        <v>0.75</v>
      </c>
      <c r="H28" s="102">
        <f t="shared" si="6"/>
        <v>228</v>
      </c>
      <c r="I28" s="102">
        <f t="shared" si="7"/>
        <v>171</v>
      </c>
      <c r="J28" s="104">
        <f t="shared" si="8"/>
        <v>0.75</v>
      </c>
      <c r="K28" s="102">
        <v>9</v>
      </c>
      <c r="L28" s="105">
        <v>6.75</v>
      </c>
      <c r="M28" s="102"/>
      <c r="N28" s="138" t="s">
        <v>65</v>
      </c>
      <c r="O28" s="82"/>
    </row>
    <row r="29" spans="1:23" ht="19.5">
      <c r="A29" s="90"/>
      <c r="B29" s="21" t="s">
        <v>10</v>
      </c>
      <c r="C29" s="22"/>
      <c r="D29" s="27"/>
      <c r="E29" s="26"/>
      <c r="F29" s="24">
        <f t="shared" ref="F29:I29" si="9">SUM(F25:F28)</f>
        <v>6909.5249999999996</v>
      </c>
      <c r="G29" s="24"/>
      <c r="H29" s="24"/>
      <c r="I29" s="24">
        <f t="shared" si="9"/>
        <v>7451.9350000000004</v>
      </c>
      <c r="J29" s="29"/>
      <c r="K29" s="29"/>
      <c r="L29" s="29">
        <f>SUM(L25:L28)</f>
        <v>542.41</v>
      </c>
      <c r="M29" s="30"/>
      <c r="N29" s="23"/>
      <c r="O29" s="25"/>
    </row>
    <row r="30" spans="1:23" ht="20.25">
      <c r="A30" s="146" t="s">
        <v>42</v>
      </c>
      <c r="B30" s="146"/>
      <c r="C30" s="146"/>
      <c r="D30" s="146"/>
      <c r="E30" s="146"/>
      <c r="F30" s="52">
        <f>F29</f>
        <v>6909.5249999999996</v>
      </c>
      <c r="G30" s="52"/>
      <c r="H30" s="52"/>
      <c r="I30" s="52">
        <f>I29</f>
        <v>7451.9350000000004</v>
      </c>
      <c r="J30" s="52"/>
      <c r="K30" s="52"/>
      <c r="L30" s="52">
        <f>L29</f>
        <v>542.41</v>
      </c>
      <c r="M30" s="33"/>
      <c r="N30" s="33"/>
      <c r="O30" s="33"/>
    </row>
    <row r="31" spans="1:23" ht="20.25">
      <c r="A31" s="106" t="s">
        <v>43</v>
      </c>
      <c r="B31" s="107"/>
      <c r="C31" s="83"/>
      <c r="D31" s="83"/>
      <c r="E31" s="83"/>
      <c r="F31" s="81"/>
      <c r="G31" s="81"/>
      <c r="H31" s="81"/>
      <c r="I31" s="81"/>
      <c r="J31" s="81"/>
      <c r="K31" s="81"/>
      <c r="L31" s="81"/>
      <c r="M31" s="82"/>
      <c r="N31" s="82"/>
      <c r="O31" s="82"/>
    </row>
    <row r="32" spans="1:23" ht="31.5">
      <c r="A32" s="108">
        <v>6.1</v>
      </c>
      <c r="B32" s="109" t="s">
        <v>59</v>
      </c>
      <c r="C32" s="100" t="s">
        <v>20</v>
      </c>
      <c r="D32" s="83"/>
      <c r="E32" s="83"/>
      <c r="F32" s="81"/>
      <c r="G32" s="105">
        <v>1404.1666700000001</v>
      </c>
      <c r="H32" s="102">
        <v>1</v>
      </c>
      <c r="I32" s="105">
        <f>G32</f>
        <v>1404.1666700000001</v>
      </c>
      <c r="J32" s="110">
        <f>I32</f>
        <v>1404.1666700000001</v>
      </c>
      <c r="K32" s="102">
        <v>1</v>
      </c>
      <c r="L32" s="105">
        <f>J32</f>
        <v>1404.1666700000001</v>
      </c>
      <c r="M32" s="82"/>
      <c r="N32" s="137" t="s">
        <v>65</v>
      </c>
      <c r="O32" s="82"/>
    </row>
    <row r="33" spans="1:23" ht="19.5">
      <c r="A33" s="90"/>
      <c r="B33" s="21" t="s">
        <v>10</v>
      </c>
      <c r="C33" s="22"/>
      <c r="D33" s="27"/>
      <c r="E33" s="26"/>
      <c r="F33" s="24">
        <f>F32</f>
        <v>0</v>
      </c>
      <c r="G33" s="24"/>
      <c r="H33" s="24"/>
      <c r="I33" s="24">
        <f>I32</f>
        <v>1404.1666700000001</v>
      </c>
      <c r="J33" s="29"/>
      <c r="K33" s="29"/>
      <c r="L33" s="29">
        <f>L32</f>
        <v>1404.1666700000001</v>
      </c>
      <c r="M33" s="30"/>
      <c r="N33" s="23"/>
      <c r="O33" s="25"/>
    </row>
    <row r="34" spans="1:23" ht="20.25">
      <c r="A34" s="146" t="s">
        <v>44</v>
      </c>
      <c r="B34" s="146"/>
      <c r="C34" s="146"/>
      <c r="D34" s="146"/>
      <c r="E34" s="146"/>
      <c r="F34" s="52">
        <f>F33</f>
        <v>0</v>
      </c>
      <c r="G34" s="52"/>
      <c r="H34" s="52"/>
      <c r="I34" s="52">
        <f>I33</f>
        <v>1404.1666700000001</v>
      </c>
      <c r="J34" s="52"/>
      <c r="K34" s="52"/>
      <c r="L34" s="52">
        <f>L33</f>
        <v>1404.1666700000001</v>
      </c>
      <c r="M34" s="33"/>
      <c r="N34" s="33"/>
      <c r="O34" s="33"/>
    </row>
    <row r="35" spans="1:23" ht="22.5">
      <c r="A35" s="147" t="s">
        <v>12</v>
      </c>
      <c r="B35" s="148"/>
      <c r="C35" s="148"/>
      <c r="D35" s="148"/>
      <c r="E35" s="149"/>
      <c r="F35" s="50">
        <f>F22</f>
        <v>1500</v>
      </c>
      <c r="G35" s="50"/>
      <c r="H35" s="50"/>
      <c r="I35" s="50">
        <f>I22</f>
        <v>4853.43</v>
      </c>
      <c r="J35" s="51"/>
      <c r="K35" s="51"/>
      <c r="L35" s="121">
        <f>L22+L30+L34</f>
        <v>5300.0066700000007</v>
      </c>
      <c r="M35" s="33"/>
      <c r="N35" s="33"/>
      <c r="O35" s="33"/>
    </row>
    <row r="36" spans="1:23" ht="18.75">
      <c r="A36" s="150" t="s">
        <v>13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</row>
    <row r="37" spans="1:23" ht="18">
      <c r="A37" s="94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1"/>
      <c r="W37" s="1"/>
    </row>
    <row r="38" spans="1:23" ht="20.25">
      <c r="A38" s="95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12"/>
      <c r="N38" s="12"/>
      <c r="O38" s="13"/>
      <c r="W38" s="1"/>
    </row>
    <row r="39" spans="1:23" ht="20.25">
      <c r="A39" s="95"/>
      <c r="B39" s="54" t="s">
        <v>70</v>
      </c>
      <c r="C39" s="53"/>
      <c r="D39" s="53"/>
      <c r="E39" s="53"/>
      <c r="F39" s="53"/>
      <c r="G39" s="53"/>
      <c r="H39" s="53"/>
      <c r="I39" s="53"/>
      <c r="J39" s="141" t="s">
        <v>71</v>
      </c>
      <c r="K39" s="142"/>
      <c r="L39" s="142"/>
      <c r="M39" s="14"/>
      <c r="N39" s="12"/>
      <c r="O39" s="13"/>
    </row>
    <row r="40" spans="1:23" ht="20.25">
      <c r="A40" s="95"/>
      <c r="B40" s="55" t="s">
        <v>14</v>
      </c>
      <c r="C40" s="53"/>
      <c r="D40" s="53"/>
      <c r="E40" s="53"/>
      <c r="F40" s="53"/>
      <c r="G40" s="53"/>
      <c r="H40" s="53"/>
      <c r="I40" s="53"/>
      <c r="J40" s="56"/>
      <c r="K40" s="56" t="s">
        <v>15</v>
      </c>
      <c r="L40" s="56"/>
      <c r="M40" s="14"/>
      <c r="N40" s="13"/>
      <c r="O40" s="15"/>
    </row>
    <row r="41" spans="1:23" ht="20.25">
      <c r="A41" s="95"/>
      <c r="B41" s="55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12"/>
      <c r="N41" s="13"/>
      <c r="O41" s="15"/>
    </row>
    <row r="42" spans="1:23" ht="20.25">
      <c r="A42" s="95"/>
      <c r="B42" s="57" t="s">
        <v>69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12"/>
      <c r="N42" s="12"/>
      <c r="O42" s="13"/>
    </row>
    <row r="43" spans="1:23" ht="20.25">
      <c r="A43" s="95"/>
      <c r="B43" s="58" t="s">
        <v>16</v>
      </c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12"/>
      <c r="N43" s="12"/>
      <c r="O43" s="13"/>
    </row>
    <row r="44" spans="1:23" ht="18">
      <c r="A44" s="9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7"/>
    </row>
    <row r="45" spans="1:23">
      <c r="A45" s="97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7"/>
    </row>
    <row r="46" spans="1:23">
      <c r="A46" s="97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7"/>
    </row>
    <row r="47" spans="1:23">
      <c r="A47" s="97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7"/>
    </row>
  </sheetData>
  <sheetProtection insertRows="0" deleteRows="0"/>
  <mergeCells count="31">
    <mergeCell ref="N1:O1"/>
    <mergeCell ref="A2:O2"/>
    <mergeCell ref="N3:N6"/>
    <mergeCell ref="C3:C6"/>
    <mergeCell ref="E4:E6"/>
    <mergeCell ref="M3:M6"/>
    <mergeCell ref="L4:L6"/>
    <mergeCell ref="D3:F3"/>
    <mergeCell ref="H4:H6"/>
    <mergeCell ref="G4:G6"/>
    <mergeCell ref="J4:J6"/>
    <mergeCell ref="G3:I3"/>
    <mergeCell ref="J3:L3"/>
    <mergeCell ref="O3:O6"/>
    <mergeCell ref="B3:B6"/>
    <mergeCell ref="F4:F6"/>
    <mergeCell ref="I4:I6"/>
    <mergeCell ref="K4:K6"/>
    <mergeCell ref="J39:L39"/>
    <mergeCell ref="A8:O8"/>
    <mergeCell ref="A22:E22"/>
    <mergeCell ref="A35:E35"/>
    <mergeCell ref="A36:O36"/>
    <mergeCell ref="A9:O9"/>
    <mergeCell ref="A19:O19"/>
    <mergeCell ref="A13:O13"/>
    <mergeCell ref="A23:B23"/>
    <mergeCell ref="A30:E30"/>
    <mergeCell ref="A34:E34"/>
    <mergeCell ref="A3:A6"/>
    <mergeCell ref="D4:D6"/>
  </mergeCells>
  <phoneticPr fontId="41" type="noConversion"/>
  <printOptions horizontalCentered="1"/>
  <pageMargins left="0.19685039370078741" right="0.19685039370078741" top="0.35433070866141736" bottom="0.51181102362204722" header="0.15748031496062992" footer="0.19685039370078741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Normal="100" workbookViewId="0">
      <selection activeCell="B23" sqref="B23"/>
    </sheetView>
  </sheetViews>
  <sheetFormatPr defaultRowHeight="12.75"/>
  <cols>
    <col min="2" max="2" width="40" customWidth="1"/>
    <col min="3" max="3" width="13" customWidth="1"/>
    <col min="4" max="4" width="9.85546875" customWidth="1"/>
    <col min="5" max="5" width="10.140625" bestFit="1" customWidth="1"/>
    <col min="6" max="6" width="10" customWidth="1"/>
    <col min="7" max="7" width="17" customWidth="1"/>
  </cols>
  <sheetData>
    <row r="1" spans="1:7" ht="18.75" customHeight="1">
      <c r="A1" s="167" t="s">
        <v>45</v>
      </c>
      <c r="B1" s="168"/>
      <c r="C1" s="168"/>
      <c r="D1" s="168"/>
      <c r="E1" s="168"/>
      <c r="F1" s="168"/>
      <c r="G1" s="169"/>
    </row>
    <row r="2" spans="1:7" ht="86.25" customHeight="1">
      <c r="A2" s="174" t="s">
        <v>0</v>
      </c>
      <c r="B2" s="177" t="s">
        <v>46</v>
      </c>
      <c r="C2" s="170" t="s">
        <v>60</v>
      </c>
      <c r="D2" s="170"/>
      <c r="E2" s="170" t="s">
        <v>64</v>
      </c>
      <c r="F2" s="170"/>
      <c r="G2" s="136" t="s">
        <v>61</v>
      </c>
    </row>
    <row r="3" spans="1:7" ht="28.5" customHeight="1">
      <c r="A3" s="175"/>
      <c r="B3" s="177"/>
      <c r="C3" s="132" t="s">
        <v>62</v>
      </c>
      <c r="D3" s="133" t="s">
        <v>47</v>
      </c>
      <c r="E3" s="132" t="s">
        <v>62</v>
      </c>
      <c r="F3" s="134" t="s">
        <v>47</v>
      </c>
      <c r="G3" s="134" t="s">
        <v>62</v>
      </c>
    </row>
    <row r="4" spans="1:7" ht="17.25" customHeight="1">
      <c r="A4" s="176"/>
      <c r="B4" s="177"/>
      <c r="C4" s="130" t="s">
        <v>63</v>
      </c>
      <c r="D4" s="135"/>
      <c r="E4" s="130" t="s">
        <v>63</v>
      </c>
      <c r="F4" s="131"/>
      <c r="G4" s="131" t="s">
        <v>63</v>
      </c>
    </row>
    <row r="5" spans="1:7" ht="15">
      <c r="A5" s="113">
        <v>1</v>
      </c>
      <c r="B5" s="123">
        <v>2</v>
      </c>
      <c r="C5" s="114">
        <v>3</v>
      </c>
      <c r="D5" s="114">
        <v>4</v>
      </c>
      <c r="E5" s="114">
        <v>5</v>
      </c>
      <c r="F5" s="114">
        <v>6</v>
      </c>
      <c r="G5" s="114">
        <v>7</v>
      </c>
    </row>
    <row r="6" spans="1:7" ht="45">
      <c r="A6" s="112">
        <v>1</v>
      </c>
      <c r="B6" s="124" t="s">
        <v>48</v>
      </c>
      <c r="C6" s="125">
        <v>63046.76</v>
      </c>
      <c r="D6" s="126">
        <v>0.72050000000000003</v>
      </c>
      <c r="E6" s="125">
        <v>66400.19</v>
      </c>
      <c r="F6" s="126">
        <v>0.71550000000000002</v>
      </c>
      <c r="G6" s="125">
        <v>3353.43</v>
      </c>
    </row>
    <row r="7" spans="1:7" ht="30">
      <c r="A7" s="112">
        <v>2</v>
      </c>
      <c r="B7" s="124" t="s">
        <v>49</v>
      </c>
      <c r="C7" s="125">
        <v>18474.259999999998</v>
      </c>
      <c r="D7" s="126">
        <v>0.21110000000000001</v>
      </c>
      <c r="E7" s="125">
        <v>19016.669999999998</v>
      </c>
      <c r="F7" s="126">
        <v>0.2049</v>
      </c>
      <c r="G7" s="125">
        <v>542.41</v>
      </c>
    </row>
    <row r="8" spans="1:7" ht="45">
      <c r="A8" s="112">
        <v>3</v>
      </c>
      <c r="B8" s="124" t="s">
        <v>50</v>
      </c>
      <c r="C8" s="125">
        <v>400</v>
      </c>
      <c r="D8" s="126">
        <v>4.5999999999999999E-3</v>
      </c>
      <c r="E8" s="125">
        <v>400</v>
      </c>
      <c r="F8" s="126">
        <v>4.3E-3</v>
      </c>
      <c r="G8" s="125">
        <v>0</v>
      </c>
    </row>
    <row r="9" spans="1:7" ht="30">
      <c r="A9" s="112">
        <v>4</v>
      </c>
      <c r="B9" s="124" t="s">
        <v>51</v>
      </c>
      <c r="C9" s="125">
        <v>2663.01</v>
      </c>
      <c r="D9" s="126">
        <v>3.04E-2</v>
      </c>
      <c r="E9" s="125">
        <v>2663.01</v>
      </c>
      <c r="F9" s="126">
        <v>2.87E-2</v>
      </c>
      <c r="G9" s="125">
        <v>0</v>
      </c>
    </row>
    <row r="10" spans="1:7" ht="30">
      <c r="A10" s="112">
        <v>5</v>
      </c>
      <c r="B10" s="124" t="s">
        <v>52</v>
      </c>
      <c r="C10" s="125">
        <v>0</v>
      </c>
      <c r="D10" s="126">
        <v>0</v>
      </c>
      <c r="E10" s="125">
        <v>0</v>
      </c>
      <c r="F10" s="126">
        <v>0</v>
      </c>
      <c r="G10" s="125">
        <v>0</v>
      </c>
    </row>
    <row r="11" spans="1:7" ht="30">
      <c r="A11" s="112">
        <v>6</v>
      </c>
      <c r="B11" s="124" t="s">
        <v>53</v>
      </c>
      <c r="C11" s="125">
        <v>2116.67</v>
      </c>
      <c r="D11" s="126">
        <v>2.4199999999999999E-2</v>
      </c>
      <c r="E11" s="125">
        <v>3520.83</v>
      </c>
      <c r="F11" s="126">
        <v>3.7900000000000003E-2</v>
      </c>
      <c r="G11" s="125">
        <v>1404.17</v>
      </c>
    </row>
    <row r="12" spans="1:7" ht="15.75">
      <c r="A12" s="112">
        <v>7</v>
      </c>
      <c r="B12" s="124" t="s">
        <v>54</v>
      </c>
      <c r="C12" s="127">
        <v>798.3</v>
      </c>
      <c r="D12" s="126">
        <v>9.1000000000000004E-3</v>
      </c>
      <c r="E12" s="127">
        <v>798.3</v>
      </c>
      <c r="F12" s="126">
        <v>8.6E-3</v>
      </c>
      <c r="G12" s="125">
        <v>0</v>
      </c>
    </row>
    <row r="13" spans="1:7" ht="15.75">
      <c r="A13" s="171" t="s">
        <v>55</v>
      </c>
      <c r="B13" s="172"/>
      <c r="C13" s="128">
        <v>87499</v>
      </c>
      <c r="D13" s="129">
        <v>1</v>
      </c>
      <c r="E13" s="128">
        <v>92799</v>
      </c>
      <c r="F13" s="129">
        <v>1</v>
      </c>
      <c r="G13" s="128">
        <v>5300</v>
      </c>
    </row>
    <row r="14" spans="1:7" ht="15">
      <c r="A14" s="115"/>
      <c r="B14" s="115"/>
      <c r="C14" s="116"/>
    </row>
    <row r="15" spans="1:7" ht="15">
      <c r="A15" s="117"/>
      <c r="B15" s="117"/>
      <c r="C15" s="111"/>
    </row>
    <row r="16" spans="1:7" ht="15.75">
      <c r="A16" s="118" t="s">
        <v>56</v>
      </c>
      <c r="B16" s="118"/>
      <c r="C16" s="122"/>
    </row>
    <row r="17" spans="1:3" ht="15.75" customHeight="1">
      <c r="A17" s="120" t="s">
        <v>57</v>
      </c>
      <c r="B17" s="120"/>
      <c r="C17" s="119"/>
    </row>
    <row r="18" spans="1:3" ht="15.75">
      <c r="A18" s="120"/>
      <c r="B18" s="120"/>
      <c r="C18" s="119"/>
    </row>
    <row r="19" spans="1:3" ht="15.75">
      <c r="A19" s="173" t="s">
        <v>72</v>
      </c>
      <c r="B19" s="173"/>
      <c r="C19" s="119"/>
    </row>
  </sheetData>
  <mergeCells count="7">
    <mergeCell ref="A1:G1"/>
    <mergeCell ref="E2:F2"/>
    <mergeCell ref="C2:D2"/>
    <mergeCell ref="A13:B13"/>
    <mergeCell ref="A19:B19"/>
    <mergeCell ref="A2:A4"/>
    <mergeCell ref="B2:B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Дод 3 Зміни до ІР 2016</vt:lpstr>
      <vt:lpstr>Зведена</vt:lpstr>
      <vt:lpstr>'Дод 3 Зміни до ІР 2016'!Область_печати</vt:lpstr>
    </vt:vector>
  </TitlesOfParts>
  <Company>AES ROE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Olexandr.Kovtonuk</dc:creator>
  <cp:lastModifiedBy>volodymyr.yanchuk</cp:lastModifiedBy>
  <cp:lastPrinted>2017-04-25T08:46:58Z</cp:lastPrinted>
  <dcterms:created xsi:type="dcterms:W3CDTF">2013-10-14T12:27:25Z</dcterms:created>
  <dcterms:modified xsi:type="dcterms:W3CDTF">2017-04-26T10:44:20Z</dcterms:modified>
</cp:coreProperties>
</file>