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 activeTab="2"/>
  </bookViews>
  <sheets>
    <sheet name="Дод 3 Зміни до ІР 2016" sheetId="1" r:id="rId1"/>
    <sheet name="Зведена" sheetId="3" r:id="rId2"/>
    <sheet name="Дод 3 Зміни до ІР 2016 (2)" sheetId="4" r:id="rId3"/>
  </sheets>
  <definedNames>
    <definedName name="_xlnm.Print_Area" localSheetId="0">'Дод 3 Зміни до ІР 2016'!$A$1:$O$71</definedName>
    <definedName name="_xlnm.Print_Area" localSheetId="2">'Дод 3 Зміни до ІР 2016 (2)'!$A$1:$O$66</definedName>
  </definedNames>
  <calcPr calcId="125725"/>
</workbook>
</file>

<file path=xl/calcChain.xml><?xml version="1.0" encoding="utf-8"?>
<calcChain xmlns="http://schemas.openxmlformats.org/spreadsheetml/2006/main">
  <c r="D55" i="4"/>
  <c r="G55"/>
  <c r="K55"/>
  <c r="L55"/>
  <c r="M55"/>
  <c r="G54"/>
  <c r="K54"/>
  <c r="L54"/>
  <c r="D54"/>
  <c r="H51"/>
  <c r="I36"/>
  <c r="H36"/>
  <c r="F36"/>
  <c r="E36"/>
  <c r="I51"/>
  <c r="F51"/>
  <c r="E51"/>
  <c r="L44"/>
  <c r="K44"/>
  <c r="G44"/>
  <c r="D44"/>
  <c r="L42"/>
  <c r="K42"/>
  <c r="G42"/>
  <c r="D42"/>
  <c r="L35"/>
  <c r="K35"/>
  <c r="G35"/>
  <c r="D35"/>
  <c r="D26"/>
  <c r="M26" s="1"/>
  <c r="G26"/>
  <c r="K26"/>
  <c r="L26"/>
  <c r="D21"/>
  <c r="G21"/>
  <c r="K21"/>
  <c r="L21"/>
  <c r="L13"/>
  <c r="K13"/>
  <c r="G13"/>
  <c r="D13"/>
  <c r="J55" l="1"/>
  <c r="J54"/>
  <c r="J13"/>
  <c r="M54"/>
  <c r="M21"/>
  <c r="M13"/>
  <c r="J44"/>
  <c r="M44"/>
  <c r="J42"/>
  <c r="M42"/>
  <c r="M35"/>
  <c r="J35"/>
  <c r="J26"/>
  <c r="J21"/>
  <c r="L53" l="1"/>
  <c r="K53"/>
  <c r="G53"/>
  <c r="D53"/>
  <c r="L52"/>
  <c r="K52"/>
  <c r="G52"/>
  <c r="D52"/>
  <c r="L50"/>
  <c r="K50"/>
  <c r="G50"/>
  <c r="D50"/>
  <c r="L48"/>
  <c r="K48"/>
  <c r="G48"/>
  <c r="D48"/>
  <c r="L46"/>
  <c r="L51" s="1"/>
  <c r="K46"/>
  <c r="G46"/>
  <c r="D46"/>
  <c r="I39"/>
  <c r="I56" s="1"/>
  <c r="H39"/>
  <c r="F39"/>
  <c r="F56" s="1"/>
  <c r="E39"/>
  <c r="L38"/>
  <c r="L39" s="1"/>
  <c r="K38"/>
  <c r="G38"/>
  <c r="D38"/>
  <c r="L33"/>
  <c r="K33"/>
  <c r="G33"/>
  <c r="D33"/>
  <c r="L31"/>
  <c r="K31"/>
  <c r="G31"/>
  <c r="D31"/>
  <c r="L30"/>
  <c r="K30"/>
  <c r="G30"/>
  <c r="D30"/>
  <c r="L28"/>
  <c r="K28"/>
  <c r="G28"/>
  <c r="D28"/>
  <c r="L25"/>
  <c r="K25"/>
  <c r="G25"/>
  <c r="D25"/>
  <c r="L23"/>
  <c r="K23"/>
  <c r="G23"/>
  <c r="D23"/>
  <c r="L19"/>
  <c r="K19"/>
  <c r="G19"/>
  <c r="D19"/>
  <c r="L18"/>
  <c r="K18"/>
  <c r="G18"/>
  <c r="D18"/>
  <c r="L16"/>
  <c r="K16"/>
  <c r="K39" s="1"/>
  <c r="G16"/>
  <c r="D16"/>
  <c r="L15"/>
  <c r="K15"/>
  <c r="G15"/>
  <c r="D15"/>
  <c r="L11"/>
  <c r="L36" s="1"/>
  <c r="K11"/>
  <c r="K36" s="1"/>
  <c r="G11"/>
  <c r="D11"/>
  <c r="L56" l="1"/>
  <c r="K51"/>
  <c r="J11"/>
  <c r="I57"/>
  <c r="J18"/>
  <c r="J19"/>
  <c r="L57"/>
  <c r="M23"/>
  <c r="M25"/>
  <c r="M31"/>
  <c r="M33"/>
  <c r="M38"/>
  <c r="M46"/>
  <c r="J50"/>
  <c r="J53"/>
  <c r="M15"/>
  <c r="M16"/>
  <c r="J28"/>
  <c r="J30"/>
  <c r="J48"/>
  <c r="J52"/>
  <c r="J16"/>
  <c r="M18"/>
  <c r="M19"/>
  <c r="J23"/>
  <c r="J33"/>
  <c r="F57"/>
  <c r="J46"/>
  <c r="M48"/>
  <c r="M50"/>
  <c r="M52"/>
  <c r="M53"/>
  <c r="M11"/>
  <c r="J15"/>
  <c r="J25"/>
  <c r="M28"/>
  <c r="M30"/>
  <c r="J31"/>
  <c r="J38"/>
  <c r="G46" i="1" l="1"/>
  <c r="J46" s="1"/>
  <c r="K46"/>
  <c r="L46"/>
  <c r="M46"/>
  <c r="D46"/>
  <c r="G53"/>
  <c r="J53"/>
  <c r="K53"/>
  <c r="L53"/>
  <c r="M53"/>
  <c r="K51"/>
  <c r="L51"/>
  <c r="J52"/>
  <c r="K52"/>
  <c r="L52"/>
  <c r="M52"/>
  <c r="G51"/>
  <c r="M51" s="1"/>
  <c r="G52"/>
  <c r="G47"/>
  <c r="J47" s="1"/>
  <c r="K47"/>
  <c r="L47"/>
  <c r="M47"/>
  <c r="G48"/>
  <c r="J48"/>
  <c r="K48"/>
  <c r="L48"/>
  <c r="M48"/>
  <c r="G49"/>
  <c r="J49" s="1"/>
  <c r="K49"/>
  <c r="L49"/>
  <c r="G50"/>
  <c r="J50" s="1"/>
  <c r="K50"/>
  <c r="L50"/>
  <c r="L45"/>
  <c r="K45"/>
  <c r="G45"/>
  <c r="M45" s="1"/>
  <c r="D45"/>
  <c r="L61"/>
  <c r="L44"/>
  <c r="I44"/>
  <c r="F44"/>
  <c r="G42"/>
  <c r="K42"/>
  <c r="L42"/>
  <c r="G43"/>
  <c r="J43"/>
  <c r="K43"/>
  <c r="L43"/>
  <c r="D42"/>
  <c r="M42" s="1"/>
  <c r="D43"/>
  <c r="M43" s="1"/>
  <c r="I40"/>
  <c r="F40"/>
  <c r="E40"/>
  <c r="L39"/>
  <c r="K39"/>
  <c r="G39"/>
  <c r="G37"/>
  <c r="L37"/>
  <c r="K37"/>
  <c r="D37"/>
  <c r="D39"/>
  <c r="D35"/>
  <c r="I32"/>
  <c r="H32"/>
  <c r="F32"/>
  <c r="E32"/>
  <c r="F29"/>
  <c r="I29"/>
  <c r="E29"/>
  <c r="H29"/>
  <c r="L31"/>
  <c r="L32" s="1"/>
  <c r="K31"/>
  <c r="G31"/>
  <c r="D31"/>
  <c r="D13"/>
  <c r="G13"/>
  <c r="K13"/>
  <c r="L13"/>
  <c r="D14"/>
  <c r="G14"/>
  <c r="K14"/>
  <c r="K32" s="1"/>
  <c r="L14"/>
  <c r="D16"/>
  <c r="G16"/>
  <c r="K16"/>
  <c r="L16"/>
  <c r="D17"/>
  <c r="G17"/>
  <c r="K17"/>
  <c r="L17"/>
  <c r="D19"/>
  <c r="G19"/>
  <c r="K19"/>
  <c r="L19"/>
  <c r="D21"/>
  <c r="G21"/>
  <c r="K21"/>
  <c r="L21"/>
  <c r="D23"/>
  <c r="G23"/>
  <c r="K23"/>
  <c r="L23"/>
  <c r="D25"/>
  <c r="G25"/>
  <c r="K25"/>
  <c r="L25"/>
  <c r="D26"/>
  <c r="G26"/>
  <c r="K26"/>
  <c r="L26"/>
  <c r="D28"/>
  <c r="G28"/>
  <c r="K28"/>
  <c r="L28"/>
  <c r="D11"/>
  <c r="M50" l="1"/>
  <c r="J51"/>
  <c r="M49"/>
  <c r="J45"/>
  <c r="J37"/>
  <c r="J42"/>
  <c r="M39"/>
  <c r="M37"/>
  <c r="J39"/>
  <c r="J28"/>
  <c r="M26"/>
  <c r="M21"/>
  <c r="M19"/>
  <c r="J17"/>
  <c r="J16"/>
  <c r="J13"/>
  <c r="J31"/>
  <c r="M31"/>
  <c r="M16"/>
  <c r="M28"/>
  <c r="M13"/>
  <c r="J26"/>
  <c r="J25"/>
  <c r="J23"/>
  <c r="M23"/>
  <c r="J21"/>
  <c r="J19"/>
  <c r="M17"/>
  <c r="J14"/>
  <c r="M25"/>
  <c r="M14"/>
  <c r="L35"/>
  <c r="L40" s="1"/>
  <c r="K35"/>
  <c r="G35"/>
  <c r="J35" s="1"/>
  <c r="K11"/>
  <c r="K29" s="1"/>
  <c r="L11"/>
  <c r="L29" s="1"/>
  <c r="M35" l="1"/>
  <c r="G11"/>
  <c r="J11" l="1"/>
  <c r="M11"/>
  <c r="L41" l="1"/>
  <c r="K41"/>
  <c r="G41"/>
  <c r="D41"/>
  <c r="J41" l="1"/>
  <c r="M41"/>
  <c r="F61" l="1"/>
  <c r="F62" s="1"/>
  <c r="I61" l="1"/>
  <c r="I62" s="1"/>
  <c r="L62" l="1"/>
</calcChain>
</file>

<file path=xl/sharedStrings.xml><?xml version="1.0" encoding="utf-8"?>
<sst xmlns="http://schemas.openxmlformats.org/spreadsheetml/2006/main" count="270" uniqueCount="123">
  <si>
    <t>№ з/п</t>
  </si>
  <si>
    <t>Назва продукції *</t>
  </si>
  <si>
    <t>Одиниця виміру</t>
  </si>
  <si>
    <t>Запропоновані зміни по результатах тендерів,  фактично проведених закупках та збільшення вартості по факту виконання робіт</t>
  </si>
  <si>
    <t>Різниця між пропозицією компанії та планом на прогнозний період</t>
  </si>
  <si>
    <t>Відсоток відхилення фактичної вартості одиниці продукції від планової, %</t>
  </si>
  <si>
    <t>Джерело фінансування</t>
  </si>
  <si>
    <t>Примітка</t>
  </si>
  <si>
    <t>к-сть</t>
  </si>
  <si>
    <t>І. Будівництво, модернізація та реконструкція електричних мереж та обладнання</t>
  </si>
  <si>
    <t>Всього</t>
  </si>
  <si>
    <t xml:space="preserve">Усього по розділу 1:                       </t>
  </si>
  <si>
    <t xml:space="preserve">Усього по програмі                      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</si>
  <si>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тощо).</t>
  </si>
  <si>
    <t>(або особа, що його заміщує)                                    (підпис)</t>
  </si>
  <si>
    <t>(П. І. Б.)</t>
  </si>
  <si>
    <t>М. П.</t>
  </si>
  <si>
    <t>Вартість одиниці продукції
(тис.грн без ПДВ)</t>
  </si>
  <si>
    <t>Всього, 
тис.грн без ПДВ</t>
  </si>
  <si>
    <t>км</t>
  </si>
  <si>
    <t>шт</t>
  </si>
  <si>
    <t xml:space="preserve"> Реконструкція/технічне переоснащення ПЛ-0,4 кВ самоутримним ізольованим проводом</t>
  </si>
  <si>
    <t>Додаток №1</t>
  </si>
  <si>
    <t>Заплановано на 2017 рік</t>
  </si>
  <si>
    <t>Рівненський РЕМ</t>
  </si>
  <si>
    <t>Встановлення розвантажувальних ТП</t>
  </si>
  <si>
    <t>1.1</t>
  </si>
  <si>
    <t>1.3</t>
  </si>
  <si>
    <t>1.4</t>
  </si>
  <si>
    <t>5. Загальний опис робіт</t>
  </si>
  <si>
    <t>Цільові програми</t>
  </si>
  <si>
    <t>%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</si>
  <si>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</si>
  <si>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</si>
  <si>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</si>
  <si>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</si>
  <si>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
систем зв'язку</t>
  </si>
  <si>
    <t>Модернізація та закупівля
колісної техніки</t>
  </si>
  <si>
    <t>Інше</t>
  </si>
  <si>
    <t>Усього</t>
  </si>
  <si>
    <t>Керівник ліцензіата</t>
  </si>
  <si>
    <t>(або особа, яка виконує його обов'язки)</t>
  </si>
  <si>
    <t>Затверджена Інвестиційна програма 2017 року</t>
  </si>
  <si>
    <t>Різниця між пропонованими змінами та затвердженою ІП-2017 р.</t>
  </si>
  <si>
    <t>тис. грн..</t>
  </si>
  <si>
    <t>(без ПДВ)</t>
  </si>
  <si>
    <t xml:space="preserve">Пропоновані зміни до Інвестиційної програми 2017 р. </t>
  </si>
  <si>
    <t xml:space="preserve">Зміни відповідно до постанови НКРЕКП від 13.12.2012 року №1627 по ПАТ «Рівнеобленерго» </t>
  </si>
  <si>
    <t>"  25  " квітня      2017 року</t>
  </si>
  <si>
    <t>В/о Голови правління                               ___________________</t>
  </si>
  <si>
    <t>Красінський І.В.</t>
  </si>
  <si>
    <r>
      <t xml:space="preserve">    "  25  " квітня 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року</t>
    </r>
  </si>
  <si>
    <t>Березнівський РЕМ</t>
  </si>
  <si>
    <t xml:space="preserve">ПЛІ-0,4кВ від ТП-260 в с.Моквин  </t>
  </si>
  <si>
    <t>Дубенський РЕМ</t>
  </si>
  <si>
    <t xml:space="preserve">ПЛІ-0,4кВ від ТП-152 в с.Повча  </t>
  </si>
  <si>
    <t xml:space="preserve">ПЛІ-0,4кВ від ТП-156 в с.Мильча  </t>
  </si>
  <si>
    <t>Зарічненський РЕМ</t>
  </si>
  <si>
    <t xml:space="preserve">ПЛІ-0,4кВ від ЗТП-193 в смт.Зарічне  </t>
  </si>
  <si>
    <t xml:space="preserve">ПЛІ-0,4кВ від ЗТП-128 в смт.Зарічне  </t>
  </si>
  <si>
    <t>Корецький РЕМ</t>
  </si>
  <si>
    <t>ПЛІ-0,4кВ від ТП-241 в  с.Голичівка</t>
  </si>
  <si>
    <t>Млинівський РЕМ</t>
  </si>
  <si>
    <t>ПЛІ-0,4кВ від ТП-384 в с. Дубляни</t>
  </si>
  <si>
    <t>Острозький РЕМ</t>
  </si>
  <si>
    <t>ПЛІ-0,4кВ від ТП-120 в с.Шлях</t>
  </si>
  <si>
    <t>ПЛІ-0,4кВ від ТП-137 с.Ставки</t>
  </si>
  <si>
    <t>ПЛІ-0,4кВ від ТП-263 с.Нова Любомирка</t>
  </si>
  <si>
    <t>Рокитнівський РЕМ</t>
  </si>
  <si>
    <t>ПЛІ-0,4кВ від  ТП-16 c Карпилівка</t>
  </si>
  <si>
    <t>1.2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</si>
  <si>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</si>
  <si>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</si>
  <si>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</si>
  <si>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</si>
  <si>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</si>
  <si>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</si>
  <si>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</si>
  <si>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</si>
  <si>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</si>
  <si>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</si>
  <si>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</si>
  <si>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Будівництво ПЛ-10кВ:</t>
  </si>
  <si>
    <t>ПКЛ-10кВ ф66-20 "Привільне", ділянка між опорами №1-31 м.Дубно</t>
  </si>
  <si>
    <t>РТП-10/0,4кВ в  с.Рачин від ТП-463 та 467</t>
  </si>
  <si>
    <t xml:space="preserve">РТП-10/0.4кВ в с..Даничів від ТП-297     </t>
  </si>
  <si>
    <t>Рівненський  РЕМ</t>
  </si>
  <si>
    <t xml:space="preserve">РТП-10/0.4кВ в с.Корнин від ТП-710 </t>
  </si>
  <si>
    <t>Заміна високовольтного обладнання ПС 110/35/10 Володимирець</t>
  </si>
  <si>
    <t>Реконструкція ПС110/10 "Зоря" - "Заміна акумуляторної батареї"</t>
  </si>
  <si>
    <t>Заміна обладнання приєднання ПЛ-35 кВ "Висоцьк" на ПС 35/10 кВ "Дубровиця"</t>
  </si>
  <si>
    <t>КЛ-10кВ РП-5 – ТП-346 в м.Рівне (АСБл 3x185)</t>
  </si>
  <si>
    <t>Виготовлення проекту "Реконструкція ПС  110 /10  кВ  «Радіозавод» - "Заміна  комірок КРУ 10  кВ І-ІІ СШ  10 кВ на комірки з вакуумними  вимикачами 10 кВ"</t>
  </si>
  <si>
    <t>Виготовлення проекту "Реконструкція ПС  110 /35/6 кВ  «ЦШК» - "Заміна  комірок КРУ 6  кВ І-ІІ СШ  6 кВ на комірки з вакуумними  вимикачами 6 кВ"</t>
  </si>
  <si>
    <t>Виготовлення проекту "Реконструкція ПС  110 /10  кВ  «Західна» - "Заміна  комірок КРУ 10  кВ І-ІІ СШ  10 кВ на комірки з вакуумними  вимикачами 10 кВ"</t>
  </si>
  <si>
    <t>Виготовлення проекту "Реконструкція ПС  110 /35/10  кВ  «Рокитно» - "Заміна  комірок КРУ 10  кВ І-ІІ СШ  10 кВ на комірки з вакуумними  вимикачами 10 кВ"</t>
  </si>
  <si>
    <t>Виготовлення проекту "Реконструкція ПС  110 /35/10  кВ  «Сарни» - "Заміна  комірок КРУ 10  кВ ІІІ СШ  10 кВ на комірки з вакуумними  вимикачами 10 кВ"</t>
  </si>
  <si>
    <t>Виготовлення проекту "Реконструкція ПС  110/10  кВ  «Південна» - "Заміна  масляних вимикачів 110 кВ" приєднання Сільмаш-1, Сільмаш-2 ОМВ на елегазові вимикачі 110 кВ з мікропроцесорними захистами</t>
  </si>
  <si>
    <t>Львів</t>
  </si>
  <si>
    <t>Виготовлення проекту "Реконструкція ВРП  ПС 110/10 кВ  «Хіночі»</t>
  </si>
  <si>
    <t>Телемеханізація реклоузерів на ПЛ-10кВ</t>
  </si>
  <si>
    <t>Володимирецький РЕМ</t>
  </si>
  <si>
    <t xml:space="preserve">ПЛІ-0,4кВ від ТП-39 в с.Дубівка  </t>
  </si>
  <si>
    <t xml:space="preserve">ПЛІ-0,4кВ від ТП-316 в с.Копитків </t>
  </si>
  <si>
    <t>Здолбунівський РЕМ</t>
  </si>
  <si>
    <t>ПЛІ-0,4кВ від ТП-186 в с. Рудка</t>
  </si>
  <si>
    <t>Сарненський РЕМ</t>
  </si>
  <si>
    <t>ПЛІ-0,4кВ від ТП-503 с. Бутейки</t>
  </si>
  <si>
    <t>Гощанський РЕМ</t>
  </si>
  <si>
    <t xml:space="preserve">РТП-10/0.4кВ від ТП-140 в с.Витків </t>
  </si>
  <si>
    <t>Радивилівський РЕМ</t>
  </si>
  <si>
    <t xml:space="preserve">РТП-10/0.4кВ в с. Бугаївка ТП-75 та КТП-92 </t>
  </si>
  <si>
    <t>Проектні роботи ПС110 кВ Центральна</t>
  </si>
  <si>
    <t>1.16</t>
  </si>
  <si>
    <t>1.17</t>
  </si>
  <si>
    <t>1.18</t>
  </si>
  <si>
    <t>1.19</t>
  </si>
  <si>
    <t>1.20</t>
  </si>
  <si>
    <t>1.21</t>
  </si>
  <si>
    <t>1.22</t>
  </si>
  <si>
    <t>1.23</t>
  </si>
  <si>
    <t>"  10  " липня      2017 року</t>
  </si>
  <si>
    <t xml:space="preserve">Зміни за І півріччя по ПрАТ «Рівнеобленерго»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</si>
</sst>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#,##0.0"/>
    <numFmt numFmtId="167" formatCode="0.000%"/>
  </numFmts>
  <fonts count="6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PragmaticaCTT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5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37" fillId="0" borderId="6" applyNumberFormat="0" applyFill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3" fillId="0" borderId="0"/>
    <xf numFmtId="9" fontId="1" fillId="0" borderId="0" applyFont="0" applyFill="0" applyBorder="0" applyAlignment="0" applyProtection="0"/>
    <xf numFmtId="0" fontId="15" fillId="0" borderId="0"/>
  </cellStyleXfs>
  <cellXfs count="180">
    <xf numFmtId="0" fontId="0" fillId="0" borderId="0" xfId="0"/>
    <xf numFmtId="0" fontId="15" fillId="0" borderId="0" xfId="86" applyFont="1" applyAlignment="1">
      <alignment horizontal="center" vertical="center" wrapText="1"/>
    </xf>
    <xf numFmtId="0" fontId="15" fillId="0" borderId="0" xfId="86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 wrapText="1"/>
    </xf>
    <xf numFmtId="0" fontId="14" fillId="0" borderId="0" xfId="88" applyFont="1"/>
    <xf numFmtId="0" fontId="15" fillId="0" borderId="11" xfId="86" applyFont="1" applyBorder="1" applyAlignment="1">
      <alignment horizontal="center" vertical="center" wrapText="1"/>
    </xf>
    <xf numFmtId="0" fontId="15" fillId="0" borderId="0" xfId="86" applyFont="1" applyFill="1" applyAlignment="1">
      <alignment horizontal="center" vertical="center" wrapText="1"/>
    </xf>
    <xf numFmtId="0" fontId="14" fillId="0" borderId="11" xfId="88" applyFont="1" applyBorder="1" applyAlignment="1">
      <alignment horizontal="center"/>
    </xf>
    <xf numFmtId="0" fontId="42" fillId="0" borderId="0" xfId="52" applyFont="1" applyFill="1" applyBorder="1" applyAlignment="1">
      <alignment horizontal="center" vertical="center" wrapText="1"/>
    </xf>
    <xf numFmtId="0" fontId="42" fillId="0" borderId="0" xfId="52" applyFont="1" applyFill="1" applyAlignment="1">
      <alignment horizontal="center" vertical="center" wrapText="1"/>
    </xf>
    <xf numFmtId="0" fontId="45" fillId="0" borderId="0" xfId="56" applyFont="1"/>
    <xf numFmtId="0" fontId="45" fillId="0" borderId="0" xfId="56" applyFont="1" applyBorder="1" applyAlignment="1">
      <alignment horizontal="center"/>
    </xf>
    <xf numFmtId="0" fontId="46" fillId="0" borderId="0" xfId="56" applyFont="1" applyAlignment="1">
      <alignment horizontal="center" vertical="center" wrapText="1"/>
    </xf>
    <xf numFmtId="0" fontId="46" fillId="0" borderId="0" xfId="56" applyFont="1" applyBorder="1" applyAlignment="1">
      <alignment horizontal="center" vertical="center" wrapText="1"/>
    </xf>
    <xf numFmtId="0" fontId="44" fillId="0" borderId="0" xfId="56" applyFont="1" applyAlignment="1">
      <alignment horizontal="center"/>
    </xf>
    <xf numFmtId="0" fontId="46" fillId="0" borderId="0" xfId="86" applyFont="1" applyBorder="1" applyAlignment="1">
      <alignment horizontal="center" vertical="center" wrapText="1"/>
    </xf>
    <xf numFmtId="0" fontId="47" fillId="0" borderId="0" xfId="88" applyFont="1"/>
    <xf numFmtId="0" fontId="47" fillId="0" borderId="0" xfId="88" applyFont="1" applyBorder="1" applyAlignment="1">
      <alignment horizontal="center"/>
    </xf>
    <xf numFmtId="0" fontId="48" fillId="0" borderId="0" xfId="86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50" fillId="25" borderId="10" xfId="89" applyFont="1" applyFill="1" applyBorder="1" applyAlignment="1">
      <alignment horizontal="left" wrapText="1"/>
    </xf>
    <xf numFmtId="0" fontId="50" fillId="25" borderId="10" xfId="85" applyFont="1" applyFill="1" applyBorder="1" applyAlignment="1">
      <alignment horizontal="center" vertical="center"/>
    </xf>
    <xf numFmtId="0" fontId="50" fillId="25" borderId="10" xfId="52" applyFont="1" applyFill="1" applyBorder="1" applyAlignment="1">
      <alignment horizontal="center" vertical="center"/>
    </xf>
    <xf numFmtId="4" fontId="50" fillId="25" borderId="10" xfId="52" applyNumberFormat="1" applyFont="1" applyFill="1" applyBorder="1" applyAlignment="1">
      <alignment horizontal="center" vertical="center"/>
    </xf>
    <xf numFmtId="0" fontId="50" fillId="25" borderId="10" xfId="52" applyFont="1" applyFill="1" applyBorder="1" applyAlignment="1">
      <alignment horizontal="center"/>
    </xf>
    <xf numFmtId="2" fontId="50" fillId="25" borderId="10" xfId="52" applyNumberFormat="1" applyFont="1" applyFill="1" applyBorder="1" applyAlignment="1">
      <alignment horizontal="center" vertical="center"/>
    </xf>
    <xf numFmtId="165" fontId="50" fillId="25" borderId="10" xfId="52" applyNumberFormat="1" applyFont="1" applyFill="1" applyBorder="1" applyAlignment="1">
      <alignment horizontal="center" vertical="center"/>
    </xf>
    <xf numFmtId="164" fontId="50" fillId="25" borderId="10" xfId="52" applyNumberFormat="1" applyFont="1" applyFill="1" applyBorder="1" applyAlignment="1">
      <alignment horizontal="center" vertical="center"/>
    </xf>
    <xf numFmtId="4" fontId="51" fillId="25" borderId="10" xfId="52" applyNumberFormat="1" applyFont="1" applyFill="1" applyBorder="1" applyAlignment="1">
      <alignment horizontal="center" vertical="center"/>
    </xf>
    <xf numFmtId="10" fontId="50" fillId="25" borderId="10" xfId="52" applyNumberFormat="1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Alignment="1">
      <alignment horizontal="center" vertical="center" wrapText="1"/>
    </xf>
    <xf numFmtId="4" fontId="53" fillId="25" borderId="10" xfId="89" applyNumberFormat="1" applyFont="1" applyFill="1" applyBorder="1" applyAlignment="1">
      <alignment horizontal="center" vertical="center"/>
    </xf>
    <xf numFmtId="0" fontId="46" fillId="0" borderId="0" xfId="86" applyFont="1" applyAlignment="1">
      <alignment horizontal="center" vertical="center" wrapText="1"/>
    </xf>
    <xf numFmtId="0" fontId="50" fillId="0" borderId="10" xfId="52" applyFont="1" applyFill="1" applyBorder="1" applyAlignment="1">
      <alignment horizontal="center"/>
    </xf>
    <xf numFmtId="165" fontId="50" fillId="0" borderId="10" xfId="56" applyNumberFormat="1" applyFont="1" applyFill="1" applyBorder="1" applyAlignment="1">
      <alignment horizontal="center" vertical="center"/>
    </xf>
    <xf numFmtId="2" fontId="50" fillId="0" borderId="10" xfId="56" applyNumberFormat="1" applyFont="1" applyFill="1" applyBorder="1" applyAlignment="1">
      <alignment horizontal="center" vertical="center"/>
    </xf>
    <xf numFmtId="4" fontId="50" fillId="0" borderId="10" xfId="56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9" fillId="0" borderId="10" xfId="89" applyFont="1" applyFill="1" applyBorder="1" applyAlignment="1">
      <alignment horizontal="center" vertical="center"/>
    </xf>
    <xf numFmtId="2" fontId="49" fillId="0" borderId="10" xfId="89" applyNumberFormat="1" applyFont="1" applyFill="1" applyBorder="1" applyAlignment="1">
      <alignment horizontal="center" vertical="center"/>
    </xf>
    <xf numFmtId="4" fontId="50" fillId="0" borderId="10" xfId="89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50" fillId="0" borderId="10" xfId="98" applyFont="1" applyFill="1" applyBorder="1" applyAlignment="1">
      <alignment horizontal="left" vertical="center" wrapText="1"/>
    </xf>
    <xf numFmtId="0" fontId="50" fillId="0" borderId="10" xfId="89" applyFont="1" applyFill="1" applyBorder="1" applyAlignment="1">
      <alignment horizontal="left" vertical="center" wrapText="1"/>
    </xf>
    <xf numFmtId="0" fontId="51" fillId="0" borderId="10" xfId="53" applyFont="1" applyFill="1" applyBorder="1" applyAlignment="1">
      <alignment horizontal="center" vertical="center" wrapText="1"/>
    </xf>
    <xf numFmtId="4" fontId="54" fillId="25" borderId="10" xfId="89" applyNumberFormat="1" applyFont="1" applyFill="1" applyBorder="1" applyAlignment="1">
      <alignment horizontal="center" vertical="center"/>
    </xf>
    <xf numFmtId="4" fontId="55" fillId="25" borderId="10" xfId="89" applyNumberFormat="1" applyFont="1" applyFill="1" applyBorder="1" applyAlignment="1">
      <alignment horizontal="center" vertical="center"/>
    </xf>
    <xf numFmtId="4" fontId="56" fillId="25" borderId="10" xfId="89" applyNumberFormat="1" applyFont="1" applyFill="1" applyBorder="1" applyAlignment="1">
      <alignment horizontal="center" vertical="center"/>
    </xf>
    <xf numFmtId="0" fontId="48" fillId="0" borderId="0" xfId="56" applyFont="1" applyAlignment="1">
      <alignment horizontal="center" vertical="center" wrapText="1"/>
    </xf>
    <xf numFmtId="0" fontId="52" fillId="0" borderId="0" xfId="87" applyFont="1" applyBorder="1" applyAlignment="1" applyProtection="1">
      <alignment horizontal="left"/>
      <protection hidden="1"/>
    </xf>
    <xf numFmtId="0" fontId="58" fillId="0" borderId="0" xfId="87" applyFont="1" applyProtection="1">
      <protection hidden="1"/>
    </xf>
    <xf numFmtId="0" fontId="58" fillId="0" borderId="0" xfId="56" applyFont="1" applyAlignment="1">
      <alignment horizontal="center"/>
    </xf>
    <xf numFmtId="0" fontId="57" fillId="0" borderId="0" xfId="87" applyFont="1" applyAlignment="1" applyProtection="1">
      <alignment horizontal="left"/>
      <protection hidden="1"/>
    </xf>
    <xf numFmtId="0" fontId="58" fillId="0" borderId="0" xfId="87" applyFont="1" applyAlignment="1" applyProtection="1">
      <alignment horizontal="left" indent="3"/>
      <protection hidden="1"/>
    </xf>
    <xf numFmtId="0" fontId="61" fillId="24" borderId="10" xfId="86" applyFont="1" applyFill="1" applyBorder="1" applyAlignment="1">
      <alignment horizontal="center" vertical="center" wrapText="1"/>
    </xf>
    <xf numFmtId="0" fontId="49" fillId="0" borderId="15" xfId="52" applyFont="1" applyFill="1" applyBorder="1" applyAlignment="1">
      <alignment horizontal="center" vertical="center" wrapText="1"/>
    </xf>
    <xf numFmtId="0" fontId="15" fillId="0" borderId="0" xfId="86" applyFont="1" applyBorder="1" applyAlignment="1">
      <alignment horizontal="right" vertical="center" wrapText="1"/>
    </xf>
    <xf numFmtId="0" fontId="50" fillId="0" borderId="10" xfId="55" applyFont="1" applyFill="1" applyBorder="1" applyAlignment="1">
      <alignment horizontal="center" vertical="center"/>
    </xf>
    <xf numFmtId="165" fontId="49" fillId="0" borderId="10" xfId="57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/>
    <xf numFmtId="0" fontId="44" fillId="0" borderId="15" xfId="0" applyFont="1" applyFill="1" applyBorder="1" applyAlignment="1"/>
    <xf numFmtId="3" fontId="49" fillId="0" borderId="10" xfId="57" applyNumberFormat="1" applyFont="1" applyFill="1" applyBorder="1" applyAlignment="1">
      <alignment horizontal="center" vertical="center" wrapText="1"/>
    </xf>
    <xf numFmtId="0" fontId="49" fillId="0" borderId="10" xfId="85" applyFont="1" applyFill="1" applyBorder="1" applyAlignment="1">
      <alignment horizontal="center" vertical="center"/>
    </xf>
    <xf numFmtId="4" fontId="49" fillId="0" borderId="10" xfId="55" applyNumberFormat="1" applyFont="1" applyFill="1" applyBorder="1" applyAlignment="1">
      <alignment horizontal="center" vertical="center"/>
    </xf>
    <xf numFmtId="1" fontId="49" fillId="0" borderId="10" xfId="55" applyNumberFormat="1" applyFont="1" applyFill="1" applyBorder="1" applyAlignment="1">
      <alignment horizontal="center" vertical="center"/>
    </xf>
    <xf numFmtId="4" fontId="50" fillId="0" borderId="10" xfId="55" applyNumberFormat="1" applyFont="1" applyFill="1" applyBorder="1" applyAlignment="1">
      <alignment horizontal="center" vertical="center"/>
    </xf>
    <xf numFmtId="2" fontId="49" fillId="0" borderId="10" xfId="55" applyNumberFormat="1" applyFont="1" applyFill="1" applyBorder="1" applyAlignment="1">
      <alignment horizontal="center" vertical="center"/>
    </xf>
    <xf numFmtId="10" fontId="49" fillId="0" borderId="10" xfId="55" applyNumberFormat="1" applyFont="1" applyFill="1" applyBorder="1" applyAlignment="1">
      <alignment horizontal="center" vertical="center"/>
    </xf>
    <xf numFmtId="165" fontId="50" fillId="25" borderId="10" xfId="55" applyNumberFormat="1" applyFont="1" applyFill="1" applyBorder="1" applyAlignment="1">
      <alignment horizontal="center" vertical="center"/>
    </xf>
    <xf numFmtId="2" fontId="50" fillId="25" borderId="10" xfId="55" applyNumberFormat="1" applyFont="1" applyFill="1" applyBorder="1" applyAlignment="1">
      <alignment horizontal="center" vertical="center"/>
    </xf>
    <xf numFmtId="164" fontId="50" fillId="25" borderId="10" xfId="55" applyNumberFormat="1" applyFont="1" applyFill="1" applyBorder="1" applyAlignment="1">
      <alignment horizontal="center" vertical="center"/>
    </xf>
    <xf numFmtId="4" fontId="50" fillId="25" borderId="10" xfId="55" applyNumberFormat="1" applyFont="1" applyFill="1" applyBorder="1" applyAlignment="1">
      <alignment horizontal="center" vertical="center"/>
    </xf>
    <xf numFmtId="4" fontId="51" fillId="25" borderId="10" xfId="55" applyNumberFormat="1" applyFont="1" applyFill="1" applyBorder="1" applyAlignment="1">
      <alignment horizontal="center" vertical="center"/>
    </xf>
    <xf numFmtId="10" fontId="50" fillId="25" borderId="10" xfId="55" applyNumberFormat="1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/>
    </xf>
    <xf numFmtId="49" fontId="15" fillId="0" borderId="0" xfId="86" applyNumberFormat="1" applyFont="1" applyAlignment="1">
      <alignment horizontal="center" vertical="center" wrapText="1"/>
    </xf>
    <xf numFmtId="49" fontId="61" fillId="24" borderId="10" xfId="86" applyNumberFormat="1" applyFont="1" applyFill="1" applyBorder="1" applyAlignment="1">
      <alignment horizontal="center" vertical="center" wrapText="1"/>
    </xf>
    <xf numFmtId="49" fontId="50" fillId="0" borderId="10" xfId="52" applyNumberFormat="1" applyFont="1" applyFill="1" applyBorder="1" applyAlignment="1">
      <alignment horizontal="center"/>
    </xf>
    <xf numFmtId="49" fontId="49" fillId="0" borderId="10" xfId="52" applyNumberFormat="1" applyFont="1" applyFill="1" applyBorder="1" applyAlignment="1">
      <alignment horizontal="center" vertical="center"/>
    </xf>
    <xf numFmtId="49" fontId="43" fillId="25" borderId="10" xfId="52" applyNumberFormat="1" applyFont="1" applyFill="1" applyBorder="1" applyAlignment="1">
      <alignment horizontal="center" vertical="center" wrapText="1"/>
    </xf>
    <xf numFmtId="49" fontId="50" fillId="0" borderId="10" xfId="55" applyNumberFormat="1" applyFont="1" applyFill="1" applyBorder="1" applyAlignment="1">
      <alignment horizontal="left"/>
    </xf>
    <xf numFmtId="49" fontId="43" fillId="25" borderId="10" xfId="55" applyNumberFormat="1" applyFont="1" applyFill="1" applyBorder="1" applyAlignment="1">
      <alignment horizontal="center" vertical="center" wrapText="1"/>
    </xf>
    <xf numFmtId="49" fontId="49" fillId="0" borderId="10" xfId="54" applyNumberFormat="1" applyFont="1" applyFill="1" applyBorder="1" applyAlignment="1">
      <alignment horizontal="center" vertical="center"/>
    </xf>
    <xf numFmtId="49" fontId="45" fillId="0" borderId="0" xfId="56" applyNumberFormat="1" applyFont="1" applyAlignment="1">
      <alignment horizontal="center"/>
    </xf>
    <xf numFmtId="49" fontId="46" fillId="0" borderId="0" xfId="56" applyNumberFormat="1" applyFont="1" applyAlignment="1">
      <alignment horizontal="center" vertical="center" wrapText="1"/>
    </xf>
    <xf numFmtId="49" fontId="47" fillId="0" borderId="0" xfId="88" applyNumberFormat="1" applyFont="1" applyAlignment="1">
      <alignment horizontal="center"/>
    </xf>
    <xf numFmtId="49" fontId="14" fillId="0" borderId="0" xfId="88" applyNumberFormat="1" applyFont="1" applyAlignment="1">
      <alignment horizontal="center"/>
    </xf>
    <xf numFmtId="0" fontId="15" fillId="0" borderId="0" xfId="104" applyFont="1" applyFill="1" applyProtection="1"/>
    <xf numFmtId="0" fontId="42" fillId="0" borderId="10" xfId="104" applyFont="1" applyFill="1" applyBorder="1" applyAlignment="1" applyProtection="1">
      <alignment horizontal="center" vertical="center" wrapText="1"/>
    </xf>
    <xf numFmtId="0" fontId="66" fillId="27" borderId="17" xfId="104" applyFont="1" applyFill="1" applyBorder="1" applyAlignment="1" applyProtection="1">
      <alignment horizontal="center" vertical="center" wrapText="1"/>
    </xf>
    <xf numFmtId="0" fontId="66" fillId="27" borderId="10" xfId="104" applyFont="1" applyFill="1" applyBorder="1" applyAlignment="1" applyProtection="1">
      <alignment horizontal="center" vertical="center"/>
    </xf>
    <xf numFmtId="0" fontId="66" fillId="0" borderId="20" xfId="104" applyFont="1" applyFill="1" applyBorder="1" applyProtection="1"/>
    <xf numFmtId="0" fontId="15" fillId="0" borderId="0" xfId="104" applyFont="1" applyFill="1" applyBorder="1" applyProtection="1"/>
    <xf numFmtId="0" fontId="66" fillId="0" borderId="0" xfId="104" applyFont="1" applyFill="1" applyProtection="1"/>
    <xf numFmtId="0" fontId="63" fillId="0" borderId="0" xfId="87" applyFont="1" applyFill="1" applyBorder="1" applyAlignment="1" applyProtection="1">
      <alignment horizontal="left"/>
      <protection hidden="1"/>
    </xf>
    <xf numFmtId="0" fontId="42" fillId="0" borderId="0" xfId="104" applyFont="1" applyFill="1"/>
    <xf numFmtId="0" fontId="42" fillId="0" borderId="0" xfId="87" applyFont="1" applyFill="1" applyProtection="1">
      <protection hidden="1"/>
    </xf>
    <xf numFmtId="166" fontId="55" fillId="25" borderId="10" xfId="89" applyNumberFormat="1" applyFont="1" applyFill="1" applyBorder="1" applyAlignment="1">
      <alignment horizontal="center" vertical="center"/>
    </xf>
    <xf numFmtId="0" fontId="67" fillId="0" borderId="0" xfId="54" applyFont="1" applyAlignment="1">
      <alignment horizontal="left"/>
    </xf>
    <xf numFmtId="0" fontId="66" fillId="27" borderId="13" xfId="104" applyFont="1" applyFill="1" applyBorder="1" applyAlignment="1" applyProtection="1">
      <alignment horizontal="center" vertical="center"/>
    </xf>
    <xf numFmtId="0" fontId="66" fillId="0" borderId="13" xfId="104" applyNumberFormat="1" applyFont="1" applyFill="1" applyBorder="1" applyAlignment="1" applyProtection="1">
      <alignment horizontal="center" vertical="center" wrapText="1"/>
    </xf>
    <xf numFmtId="4" fontId="42" fillId="0" borderId="10" xfId="0" applyNumberFormat="1" applyFont="1" applyBorder="1" applyAlignment="1">
      <alignment horizontal="center" wrapText="1"/>
    </xf>
    <xf numFmtId="10" fontId="66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63" fillId="28" borderId="10" xfId="0" applyNumberFormat="1" applyFont="1" applyFill="1" applyBorder="1" applyAlignment="1">
      <alignment horizontal="center" wrapText="1"/>
    </xf>
    <xf numFmtId="10" fontId="65" fillId="28" borderId="10" xfId="0" applyNumberFormat="1" applyFont="1" applyFill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44" fillId="0" borderId="15" xfId="0" applyFont="1" applyFill="1" applyBorder="1" applyAlignment="1">
      <alignment wrapText="1"/>
    </xf>
    <xf numFmtId="49" fontId="50" fillId="0" borderId="10" xfId="55" applyNumberFormat="1" applyFont="1" applyFill="1" applyBorder="1" applyAlignment="1">
      <alignment horizontal="center" vertical="center"/>
    </xf>
    <xf numFmtId="0" fontId="58" fillId="0" borderId="0" xfId="56" applyFont="1" applyAlignment="1">
      <alignment horizontal="center"/>
    </xf>
    <xf numFmtId="0" fontId="51" fillId="0" borderId="10" xfId="98" applyFont="1" applyFill="1" applyBorder="1" applyAlignment="1">
      <alignment horizontal="center" vertical="center" wrapText="1"/>
    </xf>
    <xf numFmtId="49" fontId="43" fillId="0" borderId="10" xfId="52" applyNumberFormat="1" applyFont="1" applyFill="1" applyBorder="1" applyAlignment="1">
      <alignment horizontal="center" vertical="center" wrapText="1"/>
    </xf>
    <xf numFmtId="0" fontId="50" fillId="0" borderId="10" xfId="89" applyFont="1" applyFill="1" applyBorder="1" applyAlignment="1">
      <alignment horizontal="left" wrapText="1"/>
    </xf>
    <xf numFmtId="165" fontId="50" fillId="0" borderId="10" xfId="52" applyNumberFormat="1" applyFont="1" applyFill="1" applyBorder="1" applyAlignment="1">
      <alignment horizontal="center" vertical="center"/>
    </xf>
    <xf numFmtId="2" fontId="50" fillId="0" borderId="10" xfId="52" applyNumberFormat="1" applyFont="1" applyFill="1" applyBorder="1" applyAlignment="1">
      <alignment horizontal="center" vertical="center"/>
    </xf>
    <xf numFmtId="4" fontId="50" fillId="0" borderId="10" xfId="52" applyNumberFormat="1" applyFont="1" applyFill="1" applyBorder="1" applyAlignment="1">
      <alignment horizontal="center" vertical="center"/>
    </xf>
    <xf numFmtId="0" fontId="50" fillId="0" borderId="10" xfId="52" applyFont="1" applyFill="1" applyBorder="1" applyAlignment="1">
      <alignment horizontal="center" vertical="center"/>
    </xf>
    <xf numFmtId="49" fontId="50" fillId="0" borderId="10" xfId="52" applyNumberFormat="1" applyFont="1" applyFill="1" applyBorder="1" applyAlignment="1">
      <alignment horizontal="center" vertical="center" wrapText="1"/>
    </xf>
    <xf numFmtId="1" fontId="50" fillId="0" borderId="10" xfId="56" applyNumberFormat="1" applyFont="1" applyFill="1" applyBorder="1" applyAlignment="1">
      <alignment horizontal="center" vertical="center"/>
    </xf>
    <xf numFmtId="1" fontId="50" fillId="25" borderId="10" xfId="55" applyNumberFormat="1" applyFont="1" applyFill="1" applyBorder="1" applyAlignment="1">
      <alignment horizontal="center" vertical="center"/>
    </xf>
    <xf numFmtId="167" fontId="49" fillId="0" borderId="10" xfId="55" applyNumberFormat="1" applyFont="1" applyFill="1" applyBorder="1" applyAlignment="1">
      <alignment horizontal="center" vertical="center"/>
    </xf>
    <xf numFmtId="1" fontId="50" fillId="0" borderId="10" xfId="52" applyNumberFormat="1" applyFont="1" applyFill="1" applyBorder="1" applyAlignment="1">
      <alignment horizontal="center" vertical="center"/>
    </xf>
    <xf numFmtId="165" fontId="50" fillId="0" borderId="10" xfId="89" applyNumberFormat="1" applyFont="1" applyFill="1" applyBorder="1" applyAlignment="1">
      <alignment horizontal="center" vertical="center"/>
    </xf>
    <xf numFmtId="0" fontId="50" fillId="29" borderId="10" xfId="89" applyFont="1" applyFill="1" applyBorder="1" applyAlignment="1">
      <alignment horizontal="left" vertical="center" wrapText="1"/>
    </xf>
    <xf numFmtId="0" fontId="49" fillId="29" borderId="10" xfId="85" applyFont="1" applyFill="1" applyBorder="1" applyAlignment="1">
      <alignment horizontal="center" vertical="center"/>
    </xf>
    <xf numFmtId="4" fontId="49" fillId="29" borderId="10" xfId="55" applyNumberFormat="1" applyFont="1" applyFill="1" applyBorder="1" applyAlignment="1">
      <alignment horizontal="center" vertical="center"/>
    </xf>
    <xf numFmtId="1" fontId="49" fillId="29" borderId="10" xfId="55" applyNumberFormat="1" applyFont="1" applyFill="1" applyBorder="1" applyAlignment="1">
      <alignment horizontal="center" vertical="center"/>
    </xf>
    <xf numFmtId="4" fontId="50" fillId="29" borderId="10" xfId="55" applyNumberFormat="1" applyFont="1" applyFill="1" applyBorder="1" applyAlignment="1">
      <alignment horizontal="center" vertical="center"/>
    </xf>
    <xf numFmtId="2" fontId="49" fillId="29" borderId="10" xfId="55" applyNumberFormat="1" applyFont="1" applyFill="1" applyBorder="1" applyAlignment="1">
      <alignment horizontal="center" vertical="center"/>
    </xf>
    <xf numFmtId="4" fontId="50" fillId="29" borderId="10" xfId="89" applyNumberFormat="1" applyFont="1" applyFill="1" applyBorder="1" applyAlignment="1">
      <alignment horizontal="center" vertical="center"/>
    </xf>
    <xf numFmtId="10" fontId="49" fillId="29" borderId="10" xfId="55" applyNumberFormat="1" applyFont="1" applyFill="1" applyBorder="1" applyAlignment="1">
      <alignment horizontal="center" vertical="center"/>
    </xf>
    <xf numFmtId="0" fontId="62" fillId="0" borderId="18" xfId="86" applyFont="1" applyBorder="1" applyAlignment="1">
      <alignment horizontal="right" vertical="center" wrapText="1"/>
    </xf>
    <xf numFmtId="0" fontId="59" fillId="24" borderId="13" xfId="56" applyFont="1" applyFill="1" applyBorder="1" applyAlignment="1">
      <alignment horizontal="center" vertical="center" wrapText="1"/>
    </xf>
    <xf numFmtId="0" fontId="59" fillId="24" borderId="12" xfId="56" applyFont="1" applyFill="1" applyBorder="1" applyAlignment="1">
      <alignment horizontal="center" vertical="center"/>
    </xf>
    <xf numFmtId="0" fontId="59" fillId="24" borderId="18" xfId="56" applyFont="1" applyFill="1" applyBorder="1" applyAlignment="1">
      <alignment horizontal="center" vertical="center"/>
    </xf>
    <xf numFmtId="0" fontId="59" fillId="24" borderId="19" xfId="56" applyFont="1" applyFill="1" applyBorder="1" applyAlignment="1">
      <alignment horizontal="center" vertical="center"/>
    </xf>
    <xf numFmtId="0" fontId="60" fillId="0" borderId="10" xfId="89" applyFont="1" applyFill="1" applyBorder="1" applyAlignment="1">
      <alignment horizontal="center" vertical="center" wrapText="1"/>
    </xf>
    <xf numFmtId="0" fontId="60" fillId="0" borderId="10" xfId="89" applyFont="1" applyBorder="1" applyAlignment="1">
      <alignment horizontal="center" vertical="center" wrapText="1"/>
    </xf>
    <xf numFmtId="0" fontId="60" fillId="0" borderId="15" xfId="89" applyFont="1" applyBorder="1" applyAlignment="1">
      <alignment horizontal="center" vertical="center" wrapText="1"/>
    </xf>
    <xf numFmtId="0" fontId="60" fillId="0" borderId="16" xfId="89" applyFont="1" applyBorder="1" applyAlignment="1">
      <alignment horizontal="center" vertical="center" wrapText="1"/>
    </xf>
    <xf numFmtId="0" fontId="60" fillId="0" borderId="17" xfId="89" applyFont="1" applyBorder="1" applyAlignment="1">
      <alignment horizontal="center" vertical="center" wrapText="1"/>
    </xf>
    <xf numFmtId="0" fontId="60" fillId="0" borderId="10" xfId="86" applyFont="1" applyBorder="1" applyAlignment="1">
      <alignment horizontal="center" vertical="center" wrapText="1"/>
    </xf>
    <xf numFmtId="0" fontId="57" fillId="0" borderId="0" xfId="56" applyFont="1" applyAlignment="1">
      <alignment horizontal="center"/>
    </xf>
    <xf numFmtId="0" fontId="58" fillId="0" borderId="0" xfId="56" applyFont="1" applyAlignment="1">
      <alignment horizontal="center"/>
    </xf>
    <xf numFmtId="0" fontId="50" fillId="24" borderId="13" xfId="86" applyFont="1" applyFill="1" applyBorder="1" applyAlignment="1">
      <alignment horizontal="left"/>
    </xf>
    <xf numFmtId="0" fontId="50" fillId="24" borderId="12" xfId="86" applyFont="1" applyFill="1" applyBorder="1" applyAlignment="1">
      <alignment horizontal="left"/>
    </xf>
    <xf numFmtId="0" fontId="50" fillId="24" borderId="14" xfId="86" applyFont="1" applyFill="1" applyBorder="1" applyAlignment="1">
      <alignment horizontal="left"/>
    </xf>
    <xf numFmtId="0" fontId="52" fillId="25" borderId="10" xfId="89" applyFont="1" applyFill="1" applyBorder="1" applyAlignment="1">
      <alignment horizontal="left" vertical="center"/>
    </xf>
    <xf numFmtId="0" fontId="54" fillId="25" borderId="13" xfId="89" applyFont="1" applyFill="1" applyBorder="1" applyAlignment="1">
      <alignment horizontal="left" vertical="center"/>
    </xf>
    <xf numFmtId="0" fontId="54" fillId="25" borderId="12" xfId="89" applyFont="1" applyFill="1" applyBorder="1" applyAlignment="1">
      <alignment horizontal="left" vertical="center"/>
    </xf>
    <xf numFmtId="0" fontId="54" fillId="25" borderId="14" xfId="89" applyFont="1" applyFill="1" applyBorder="1" applyAlignment="1">
      <alignment horizontal="left" vertical="center"/>
    </xf>
    <xf numFmtId="0" fontId="44" fillId="0" borderId="0" xfId="56" applyFont="1"/>
    <xf numFmtId="0" fontId="50" fillId="26" borderId="10" xfId="52" applyFont="1" applyFill="1" applyBorder="1" applyAlignment="1">
      <alignment horizontal="left"/>
    </xf>
    <xf numFmtId="0" fontId="44" fillId="26" borderId="10" xfId="0" applyFont="1" applyFill="1" applyBorder="1" applyAlignment="1"/>
    <xf numFmtId="0" fontId="50" fillId="26" borderId="10" xfId="55" applyFont="1" applyFill="1" applyBorder="1" applyAlignment="1">
      <alignment horizontal="left"/>
    </xf>
    <xf numFmtId="49" fontId="60" fillId="0" borderId="10" xfId="86" applyNumberFormat="1" applyFont="1" applyBorder="1" applyAlignment="1">
      <alignment horizontal="center" vertical="center" wrapText="1"/>
    </xf>
    <xf numFmtId="0" fontId="43" fillId="27" borderId="13" xfId="104" applyFont="1" applyFill="1" applyBorder="1" applyAlignment="1" applyProtection="1">
      <alignment horizontal="center" vertical="center" wrapText="1"/>
    </xf>
    <xf numFmtId="0" fontId="43" fillId="27" borderId="12" xfId="104" applyFont="1" applyFill="1" applyBorder="1" applyAlignment="1" applyProtection="1">
      <alignment horizontal="center" vertical="center" wrapText="1"/>
    </xf>
    <xf numFmtId="0" fontId="43" fillId="27" borderId="14" xfId="104" applyFont="1" applyFill="1" applyBorder="1" applyAlignment="1" applyProtection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28" borderId="13" xfId="104" applyNumberFormat="1" applyFont="1" applyFill="1" applyBorder="1" applyAlignment="1" applyProtection="1">
      <alignment horizontal="center" vertical="center" wrapText="1"/>
    </xf>
    <xf numFmtId="0" fontId="66" fillId="28" borderId="12" xfId="104" applyNumberFormat="1" applyFont="1" applyFill="1" applyBorder="1" applyAlignment="1" applyProtection="1">
      <alignment horizontal="center" vertical="center" wrapText="1"/>
    </xf>
    <xf numFmtId="0" fontId="42" fillId="0" borderId="0" xfId="87" applyFont="1" applyFill="1" applyAlignment="1" applyProtection="1">
      <alignment horizontal="left"/>
      <protection hidden="1"/>
    </xf>
    <xf numFmtId="0" fontId="66" fillId="0" borderId="15" xfId="104" applyFont="1" applyFill="1" applyBorder="1" applyAlignment="1" applyProtection="1">
      <alignment horizontal="center" vertical="center" wrapText="1"/>
    </xf>
    <xf numFmtId="0" fontId="66" fillId="0" borderId="16" xfId="104" applyFont="1" applyFill="1" applyBorder="1" applyAlignment="1" applyProtection="1">
      <alignment horizontal="center" vertical="center" wrapText="1"/>
    </xf>
    <xf numFmtId="0" fontId="66" fillId="0" borderId="17" xfId="104" applyFont="1" applyFill="1" applyBorder="1" applyAlignment="1" applyProtection="1">
      <alignment horizontal="center" vertical="center" wrapText="1"/>
    </xf>
    <xf numFmtId="0" fontId="42" fillId="0" borderId="13" xfId="104" applyFont="1" applyFill="1" applyBorder="1" applyAlignment="1" applyProtection="1">
      <alignment horizontal="center" vertical="center"/>
    </xf>
  </cellXfs>
  <cellStyles count="10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au?iue" xfId="52"/>
    <cellStyle name="Iau?iue 2" xfId="53"/>
    <cellStyle name="Iau?iue 2 2" xfId="54"/>
    <cellStyle name="Iau?iue 3" xfId="55"/>
    <cellStyle name="Iau?iue 4" xfId="97"/>
    <cellStyle name="Iau?iue_dodatok1K" xfId="101"/>
    <cellStyle name="Iau?iue_Misyachni zvity_IP 2011Наказ" xfId="56"/>
    <cellStyle name="Iau?iue_ІР2014 підрядники" xfId="98"/>
    <cellStyle name="Iau?iue_Книга1" xfId="104"/>
    <cellStyle name="Iau?iue_Пропозиції до ІП_2013 7 розділ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Акцент1" xfId="66" builtinId="29" customBuiltin="1"/>
    <cellStyle name="Акцент2" xfId="67" builtinId="33" customBuiltin="1"/>
    <cellStyle name="Акцент3" xfId="68" builtinId="37" customBuiltin="1"/>
    <cellStyle name="Акцент4" xfId="69" builtinId="41" customBuiltin="1"/>
    <cellStyle name="Акцент5" xfId="70" builtinId="45" customBuiltin="1"/>
    <cellStyle name="Акцент6" xfId="7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вичайний_Аркуш2" xfId="79"/>
    <cellStyle name="Итог" xfId="80" builtinId="25" customBuiltin="1"/>
    <cellStyle name="Контрольная ячейка" xfId="81" builtinId="23" customBuiltin="1"/>
    <cellStyle name="Название" xfId="82" builtinId="15" customBuiltin="1"/>
    <cellStyle name="Нейтральный" xfId="83" builtinId="28" customBuiltin="1"/>
    <cellStyle name="Обычный" xfId="0" builtinId="0"/>
    <cellStyle name="Обычный 2" xfId="84"/>
    <cellStyle name="Обычный 2 4" xfId="99"/>
    <cellStyle name="Обычный 3" xfId="102"/>
    <cellStyle name="Обычный 8 2" xfId="100"/>
    <cellStyle name="Обычный_IP_2008_Оригинал" xfId="85"/>
    <cellStyle name="Обычный_IP_2010_Оригинал_32 606_151209" xfId="86"/>
    <cellStyle name="Обычный_nkre1" xfId="87"/>
    <cellStyle name="Обычный_Report_2010_32606_Січень" xfId="88"/>
    <cellStyle name="Обычный_Проект_IP_2009_260608" xfId="89"/>
    <cellStyle name="Плохой" xfId="90" builtinId="27" customBuiltin="1"/>
    <cellStyle name="Пояснение" xfId="91" builtinId="53" customBuiltin="1"/>
    <cellStyle name="Примечание" xfId="92" builtinId="10" customBuiltin="1"/>
    <cellStyle name="Процентный 2" xfId="103"/>
    <cellStyle name="Связанная ячейка" xfId="93" builtinId="24" customBuiltin="1"/>
    <cellStyle name="Стиль 1" xfId="94"/>
    <cellStyle name="Текст предупреждения" xfId="95" builtinId="11" customBuiltin="1"/>
    <cellStyle name="Хороший" xfId="9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74"/>
  <sheetViews>
    <sheetView zoomScale="55" zoomScaleNormal="55" zoomScaleSheetLayoutView="55" workbookViewId="0">
      <pane xSplit="4" ySplit="9" topLeftCell="E49" activePane="bottomRight" state="frozen"/>
      <selection pane="topRight" activeCell="E1" sqref="E1"/>
      <selection pane="bottomLeft" activeCell="A10" sqref="A10"/>
      <selection pane="bottomRight" activeCell="L42" activeCellId="4" sqref="L29 L32 L40 L41 L42"/>
    </sheetView>
  </sheetViews>
  <sheetFormatPr defaultRowHeight="12.75"/>
  <cols>
    <col min="1" max="1" width="7.7109375" style="81" customWidth="1"/>
    <col min="2" max="2" width="78" style="1" customWidth="1"/>
    <col min="3" max="3" width="13" style="1" customWidth="1"/>
    <col min="4" max="4" width="16.28515625" style="1" customWidth="1"/>
    <col min="5" max="5" width="12" style="1" customWidth="1"/>
    <col min="6" max="6" width="18.85546875" style="1" customWidth="1"/>
    <col min="7" max="7" width="15.42578125" style="1" customWidth="1"/>
    <col min="8" max="8" width="12" style="1" customWidth="1"/>
    <col min="9" max="9" width="22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8.42578125" style="1" customWidth="1"/>
    <col min="14" max="14" width="39.140625" style="1" customWidth="1"/>
    <col min="15" max="15" width="19.7109375" style="5" customWidth="1"/>
    <col min="16" max="16" width="25.7109375" style="2" customWidth="1"/>
    <col min="17" max="17" width="29" style="2" customWidth="1"/>
    <col min="18" max="18" width="32.140625" style="2" customWidth="1"/>
    <col min="19" max="19" width="31.7109375" style="2" customWidth="1"/>
    <col min="20" max="23" width="9.140625" style="2"/>
    <col min="24" max="16384" width="9.140625" style="1"/>
  </cols>
  <sheetData>
    <row r="1" spans="1:23" ht="37.5" customHeight="1">
      <c r="N1" s="144" t="s">
        <v>22</v>
      </c>
      <c r="O1" s="144"/>
    </row>
    <row r="2" spans="1:23" ht="30" customHeight="1">
      <c r="A2" s="145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/>
    </row>
    <row r="3" spans="1:23" ht="81.75" customHeight="1">
      <c r="A3" s="168" t="s">
        <v>0</v>
      </c>
      <c r="B3" s="154" t="s">
        <v>1</v>
      </c>
      <c r="C3" s="150" t="s">
        <v>2</v>
      </c>
      <c r="D3" s="150" t="s">
        <v>23</v>
      </c>
      <c r="E3" s="150"/>
      <c r="F3" s="150"/>
      <c r="G3" s="150" t="s">
        <v>3</v>
      </c>
      <c r="H3" s="150"/>
      <c r="I3" s="150"/>
      <c r="J3" s="150" t="s">
        <v>4</v>
      </c>
      <c r="K3" s="150"/>
      <c r="L3" s="150"/>
      <c r="M3" s="151" t="s">
        <v>5</v>
      </c>
      <c r="N3" s="149" t="s">
        <v>6</v>
      </c>
      <c r="O3" s="150" t="s">
        <v>7</v>
      </c>
      <c r="P3" s="61"/>
    </row>
    <row r="4" spans="1:23" ht="15.75" customHeight="1">
      <c r="A4" s="168"/>
      <c r="B4" s="154"/>
      <c r="C4" s="150"/>
      <c r="D4" s="150" t="s">
        <v>17</v>
      </c>
      <c r="E4" s="150" t="s">
        <v>8</v>
      </c>
      <c r="F4" s="150" t="s">
        <v>18</v>
      </c>
      <c r="G4" s="150" t="s">
        <v>17</v>
      </c>
      <c r="H4" s="150" t="s">
        <v>8</v>
      </c>
      <c r="I4" s="150" t="s">
        <v>18</v>
      </c>
      <c r="J4" s="150" t="s">
        <v>17</v>
      </c>
      <c r="K4" s="150" t="s">
        <v>8</v>
      </c>
      <c r="L4" s="150" t="s">
        <v>18</v>
      </c>
      <c r="M4" s="152"/>
      <c r="N4" s="149"/>
      <c r="O4" s="150"/>
    </row>
    <row r="5" spans="1:23" ht="36.75" customHeight="1">
      <c r="A5" s="168"/>
      <c r="B5" s="154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2"/>
      <c r="N5" s="149"/>
      <c r="O5" s="150"/>
    </row>
    <row r="6" spans="1:23" ht="78" customHeight="1">
      <c r="A6" s="168"/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3"/>
      <c r="N6" s="149"/>
      <c r="O6" s="150"/>
    </row>
    <row r="7" spans="1:23" s="3" customFormat="1" ht="24" customHeight="1">
      <c r="A7" s="82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</row>
    <row r="8" spans="1:23" s="34" customFormat="1" ht="24.75" customHeight="1">
      <c r="A8" s="157" t="s">
        <v>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5"/>
      <c r="Q8" s="15"/>
      <c r="R8" s="15"/>
      <c r="S8" s="15"/>
      <c r="T8" s="15"/>
      <c r="U8" s="15"/>
      <c r="V8" s="15"/>
      <c r="W8" s="15"/>
    </row>
    <row r="9" spans="1:23" s="34" customFormat="1" ht="19.5">
      <c r="A9" s="165" t="s">
        <v>21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5"/>
      <c r="Q9" s="15"/>
      <c r="R9" s="15"/>
      <c r="S9" s="15"/>
      <c r="T9" s="15"/>
      <c r="U9" s="15"/>
      <c r="V9" s="15"/>
      <c r="W9" s="15"/>
    </row>
    <row r="10" spans="1:23" s="6" customFormat="1" ht="19.5">
      <c r="A10" s="83"/>
      <c r="B10" s="49" t="s">
        <v>52</v>
      </c>
      <c r="C10" s="62"/>
      <c r="D10" s="36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40"/>
      <c r="P10" s="3"/>
      <c r="Q10" s="3"/>
      <c r="R10" s="3"/>
      <c r="S10" s="3"/>
      <c r="T10" s="3"/>
      <c r="U10" s="3"/>
      <c r="V10" s="3"/>
      <c r="W10" s="3"/>
    </row>
    <row r="11" spans="1:23" s="6" customFormat="1" ht="20.25">
      <c r="A11" s="84" t="s">
        <v>26</v>
      </c>
      <c r="B11" s="47" t="s">
        <v>53</v>
      </c>
      <c r="C11" s="41" t="s">
        <v>19</v>
      </c>
      <c r="D11" s="36">
        <f>F11/E11</f>
        <v>359.71304077186431</v>
      </c>
      <c r="E11" s="37">
        <v>3.2130000000000001</v>
      </c>
      <c r="F11" s="38">
        <v>1155.758</v>
      </c>
      <c r="G11" s="42">
        <f>I11/H11</f>
        <v>359.49806515198668</v>
      </c>
      <c r="H11" s="63">
        <v>3.2130000000000001</v>
      </c>
      <c r="I11" s="43">
        <v>1155.0672833333333</v>
      </c>
      <c r="J11" s="44">
        <f t="shared" ref="J11:L11" si="0">G11-D11</f>
        <v>-0.21497561987763447</v>
      </c>
      <c r="K11" s="19">
        <f t="shared" si="0"/>
        <v>0</v>
      </c>
      <c r="L11" s="20">
        <f t="shared" si="0"/>
        <v>-0.69071666666673082</v>
      </c>
      <c r="M11" s="72">
        <f t="shared" ref="M11:M28" si="1">(G11-D11)/D11</f>
        <v>-5.9763087659080844E-4</v>
      </c>
      <c r="N11" s="119"/>
      <c r="O11" s="46"/>
      <c r="P11" s="18"/>
      <c r="Q11" s="3"/>
      <c r="R11" s="3"/>
      <c r="S11" s="3"/>
      <c r="T11" s="3"/>
      <c r="U11" s="3"/>
      <c r="V11" s="3"/>
      <c r="W11" s="3"/>
    </row>
    <row r="12" spans="1:23" s="6" customFormat="1" ht="20.25">
      <c r="A12" s="84"/>
      <c r="B12" s="49" t="s">
        <v>54</v>
      </c>
      <c r="C12" s="41"/>
      <c r="D12" s="36"/>
      <c r="E12" s="37"/>
      <c r="F12" s="38"/>
      <c r="G12" s="42"/>
      <c r="H12" s="63"/>
      <c r="I12" s="43"/>
      <c r="J12" s="44"/>
      <c r="K12" s="19"/>
      <c r="L12" s="20"/>
      <c r="M12" s="72"/>
      <c r="N12" s="119"/>
      <c r="O12" s="46"/>
      <c r="P12" s="18"/>
      <c r="Q12" s="3"/>
      <c r="R12" s="3"/>
      <c r="S12" s="3"/>
      <c r="T12" s="3"/>
      <c r="U12" s="3"/>
      <c r="V12" s="3"/>
      <c r="W12" s="3"/>
    </row>
    <row r="13" spans="1:23" s="6" customFormat="1" ht="20.25">
      <c r="A13" s="84" t="s">
        <v>70</v>
      </c>
      <c r="B13" s="47" t="s">
        <v>55</v>
      </c>
      <c r="C13" s="41" t="s">
        <v>19</v>
      </c>
      <c r="D13" s="36">
        <f t="shared" ref="D13:D28" si="2">F13/E13</f>
        <v>373.54153543307086</v>
      </c>
      <c r="E13" s="37">
        <v>5.08</v>
      </c>
      <c r="F13" s="38">
        <v>1897.5909999999999</v>
      </c>
      <c r="G13" s="42">
        <f t="shared" ref="G13:G28" si="3">I13/H13</f>
        <v>373.39220800524942</v>
      </c>
      <c r="H13" s="63">
        <v>5.08</v>
      </c>
      <c r="I13" s="43">
        <v>1896.8324166666671</v>
      </c>
      <c r="J13" s="44">
        <f t="shared" ref="J13:J28" si="4">G13-D13</f>
        <v>-0.14932742782144715</v>
      </c>
      <c r="K13" s="19">
        <f t="shared" ref="K13:K28" si="5">H13-E13</f>
        <v>0</v>
      </c>
      <c r="L13" s="20">
        <f t="shared" ref="L13:L28" si="6">I13-F13</f>
        <v>-0.75858333333280825</v>
      </c>
      <c r="M13" s="72">
        <f t="shared" si="1"/>
        <v>-3.997612411383441E-4</v>
      </c>
      <c r="N13" s="119"/>
      <c r="O13" s="46"/>
      <c r="P13" s="18"/>
      <c r="Q13" s="3"/>
      <c r="R13" s="3"/>
      <c r="S13" s="3"/>
      <c r="T13" s="3"/>
      <c r="U13" s="3"/>
      <c r="V13" s="3"/>
      <c r="W13" s="3"/>
    </row>
    <row r="14" spans="1:23" s="6" customFormat="1" ht="20.25">
      <c r="A14" s="84" t="s">
        <v>27</v>
      </c>
      <c r="B14" s="47" t="s">
        <v>56</v>
      </c>
      <c r="C14" s="41" t="s">
        <v>19</v>
      </c>
      <c r="D14" s="36">
        <f t="shared" si="2"/>
        <v>380.3504291845494</v>
      </c>
      <c r="E14" s="37">
        <v>4.6599999999999993</v>
      </c>
      <c r="F14" s="38">
        <v>1772.433</v>
      </c>
      <c r="G14" s="42">
        <f t="shared" si="3"/>
        <v>380.22652896995709</v>
      </c>
      <c r="H14" s="63">
        <v>4.66</v>
      </c>
      <c r="I14" s="43">
        <v>1771.8556250000001</v>
      </c>
      <c r="J14" s="44">
        <f t="shared" si="4"/>
        <v>-0.12390021459231093</v>
      </c>
      <c r="K14" s="19">
        <f t="shared" si="5"/>
        <v>0</v>
      </c>
      <c r="L14" s="20">
        <f t="shared" si="6"/>
        <v>-0.5773749999998472</v>
      </c>
      <c r="M14" s="72">
        <f t="shared" si="1"/>
        <v>-3.2575279291243667E-4</v>
      </c>
      <c r="N14" s="119"/>
      <c r="O14" s="46"/>
      <c r="P14" s="18"/>
      <c r="Q14" s="3"/>
      <c r="R14" s="3"/>
      <c r="S14" s="3"/>
      <c r="T14" s="3"/>
      <c r="U14" s="3"/>
      <c r="V14" s="3"/>
      <c r="W14" s="3"/>
    </row>
    <row r="15" spans="1:23" s="6" customFormat="1" ht="20.25">
      <c r="A15" s="84"/>
      <c r="B15" s="123" t="s">
        <v>57</v>
      </c>
      <c r="C15" s="41"/>
      <c r="D15" s="36"/>
      <c r="E15" s="37"/>
      <c r="F15" s="38"/>
      <c r="G15" s="42"/>
      <c r="H15" s="63"/>
      <c r="I15" s="43"/>
      <c r="J15" s="44"/>
      <c r="K15" s="19"/>
      <c r="L15" s="20"/>
      <c r="M15" s="72"/>
      <c r="N15" s="119"/>
      <c r="O15" s="46"/>
      <c r="P15" s="18"/>
      <c r="Q15" s="3"/>
      <c r="R15" s="3"/>
      <c r="S15" s="3"/>
      <c r="T15" s="3"/>
      <c r="U15" s="3"/>
      <c r="V15" s="3"/>
      <c r="W15" s="3"/>
    </row>
    <row r="16" spans="1:23" s="6" customFormat="1" ht="20.25">
      <c r="A16" s="84" t="s">
        <v>28</v>
      </c>
      <c r="B16" s="47" t="s">
        <v>58</v>
      </c>
      <c r="C16" s="41" t="s">
        <v>19</v>
      </c>
      <c r="D16" s="36">
        <f t="shared" si="2"/>
        <v>464.77219626168227</v>
      </c>
      <c r="E16" s="37">
        <v>4.28</v>
      </c>
      <c r="F16" s="38">
        <v>1989.2250000000001</v>
      </c>
      <c r="G16" s="42">
        <f t="shared" si="3"/>
        <v>463.78838979750782</v>
      </c>
      <c r="H16" s="63">
        <v>4.28</v>
      </c>
      <c r="I16" s="43">
        <v>1985.0143083333335</v>
      </c>
      <c r="J16" s="44">
        <f t="shared" si="4"/>
        <v>-0.9838064641744495</v>
      </c>
      <c r="K16" s="19">
        <f t="shared" si="5"/>
        <v>0</v>
      </c>
      <c r="L16" s="20">
        <f t="shared" si="6"/>
        <v>-4.2106916666666621</v>
      </c>
      <c r="M16" s="72">
        <f t="shared" si="1"/>
        <v>-2.1167498230047601E-3</v>
      </c>
      <c r="N16" s="119"/>
      <c r="O16" s="46"/>
      <c r="P16" s="18"/>
      <c r="Q16" s="3"/>
      <c r="R16" s="3"/>
      <c r="S16" s="3"/>
      <c r="T16" s="3"/>
      <c r="U16" s="3"/>
      <c r="V16" s="3"/>
      <c r="W16" s="3"/>
    </row>
    <row r="17" spans="1:23" s="6" customFormat="1" ht="20.25">
      <c r="A17" s="84" t="s">
        <v>71</v>
      </c>
      <c r="B17" s="47" t="s">
        <v>59</v>
      </c>
      <c r="C17" s="41" t="s">
        <v>19</v>
      </c>
      <c r="D17" s="36">
        <f t="shared" si="2"/>
        <v>319.96818510484457</v>
      </c>
      <c r="E17" s="37">
        <v>1.383</v>
      </c>
      <c r="F17" s="38">
        <v>442.51600000000002</v>
      </c>
      <c r="G17" s="42">
        <f t="shared" si="3"/>
        <v>318.64153410460347</v>
      </c>
      <c r="H17" s="63">
        <v>1.383</v>
      </c>
      <c r="I17" s="43">
        <v>440.68124166666661</v>
      </c>
      <c r="J17" s="44">
        <f t="shared" si="4"/>
        <v>-1.3266510002410996</v>
      </c>
      <c r="K17" s="19">
        <f t="shared" si="5"/>
        <v>0</v>
      </c>
      <c r="L17" s="20">
        <f t="shared" si="6"/>
        <v>-1.8347583333334114</v>
      </c>
      <c r="M17" s="72">
        <f t="shared" si="1"/>
        <v>-4.1461965970347753E-3</v>
      </c>
      <c r="N17" s="119"/>
      <c r="O17" s="46"/>
      <c r="P17" s="18"/>
      <c r="Q17" s="3"/>
      <c r="R17" s="3"/>
      <c r="S17" s="3"/>
      <c r="T17" s="3"/>
      <c r="U17" s="3"/>
      <c r="V17" s="3"/>
      <c r="W17" s="3"/>
    </row>
    <row r="18" spans="1:23" s="6" customFormat="1" ht="20.25">
      <c r="A18" s="84"/>
      <c r="B18" s="123" t="s">
        <v>60</v>
      </c>
      <c r="C18" s="41"/>
      <c r="D18" s="36"/>
      <c r="E18" s="37"/>
      <c r="F18" s="38"/>
      <c r="G18" s="42"/>
      <c r="H18" s="63"/>
      <c r="I18" s="43"/>
      <c r="J18" s="44"/>
      <c r="K18" s="19"/>
      <c r="L18" s="20"/>
      <c r="M18" s="72"/>
      <c r="N18" s="119"/>
      <c r="O18" s="46"/>
      <c r="P18" s="18"/>
      <c r="Q18" s="3"/>
      <c r="R18" s="3"/>
      <c r="S18" s="3"/>
      <c r="T18" s="3"/>
      <c r="U18" s="3"/>
      <c r="V18" s="3"/>
      <c r="W18" s="3"/>
    </row>
    <row r="19" spans="1:23" s="6" customFormat="1" ht="20.25">
      <c r="A19" s="84" t="s">
        <v>72</v>
      </c>
      <c r="B19" s="47" t="s">
        <v>61</v>
      </c>
      <c r="C19" s="41" t="s">
        <v>19</v>
      </c>
      <c r="D19" s="36">
        <f t="shared" si="2"/>
        <v>376.45969773299748</v>
      </c>
      <c r="E19" s="37">
        <v>3.97</v>
      </c>
      <c r="F19" s="38">
        <v>1494.5450000000001</v>
      </c>
      <c r="G19" s="42">
        <f t="shared" si="3"/>
        <v>376.40286733837115</v>
      </c>
      <c r="H19" s="63">
        <v>3.97</v>
      </c>
      <c r="I19" s="43">
        <v>1494.3193833333335</v>
      </c>
      <c r="J19" s="44">
        <f t="shared" si="4"/>
        <v>-5.6830394626331326E-2</v>
      </c>
      <c r="K19" s="19">
        <f t="shared" si="5"/>
        <v>0</v>
      </c>
      <c r="L19" s="20">
        <f t="shared" si="6"/>
        <v>-0.2256166666666104</v>
      </c>
      <c r="M19" s="72">
        <f t="shared" si="1"/>
        <v>-1.5096010268445272E-4</v>
      </c>
      <c r="N19" s="119"/>
      <c r="O19" s="46"/>
      <c r="P19" s="18"/>
      <c r="Q19" s="3"/>
      <c r="R19" s="3"/>
      <c r="S19" s="3"/>
      <c r="T19" s="3"/>
      <c r="U19" s="3"/>
      <c r="V19" s="3"/>
      <c r="W19" s="3"/>
    </row>
    <row r="20" spans="1:23" s="6" customFormat="1" ht="20.25">
      <c r="A20" s="84"/>
      <c r="B20" s="123" t="s">
        <v>62</v>
      </c>
      <c r="C20" s="41"/>
      <c r="D20" s="36"/>
      <c r="E20" s="37"/>
      <c r="F20" s="38"/>
      <c r="G20" s="42"/>
      <c r="H20" s="63"/>
      <c r="I20" s="43"/>
      <c r="J20" s="44"/>
      <c r="K20" s="19"/>
      <c r="L20" s="20"/>
      <c r="M20" s="72"/>
      <c r="N20" s="119"/>
      <c r="O20" s="46"/>
      <c r="P20" s="18"/>
      <c r="Q20" s="3"/>
      <c r="R20" s="3"/>
      <c r="S20" s="3"/>
      <c r="T20" s="3"/>
      <c r="U20" s="3"/>
      <c r="V20" s="3"/>
      <c r="W20" s="3"/>
    </row>
    <row r="21" spans="1:23" s="6" customFormat="1" ht="20.25">
      <c r="A21" s="84" t="s">
        <v>73</v>
      </c>
      <c r="B21" s="47" t="s">
        <v>63</v>
      </c>
      <c r="C21" s="41" t="s">
        <v>19</v>
      </c>
      <c r="D21" s="36">
        <f t="shared" si="2"/>
        <v>391.97790304396847</v>
      </c>
      <c r="E21" s="37">
        <v>4.4349999999999996</v>
      </c>
      <c r="F21" s="38">
        <v>1738.422</v>
      </c>
      <c r="G21" s="42">
        <f t="shared" si="3"/>
        <v>391.56964299135672</v>
      </c>
      <c r="H21" s="63">
        <v>4.4349999999999996</v>
      </c>
      <c r="I21" s="43">
        <v>1736.611366666667</v>
      </c>
      <c r="J21" s="44">
        <f t="shared" si="4"/>
        <v>-0.40826005261175169</v>
      </c>
      <c r="K21" s="19">
        <f t="shared" si="5"/>
        <v>0</v>
      </c>
      <c r="L21" s="20">
        <f t="shared" si="6"/>
        <v>-1.810633333333044</v>
      </c>
      <c r="M21" s="72">
        <f t="shared" si="1"/>
        <v>-1.0415384373489974E-3</v>
      </c>
      <c r="N21" s="119"/>
      <c r="O21" s="46"/>
      <c r="P21" s="18"/>
      <c r="Q21" s="3"/>
      <c r="R21" s="3"/>
      <c r="S21" s="3"/>
      <c r="T21" s="3"/>
      <c r="U21" s="3"/>
      <c r="V21" s="3"/>
      <c r="W21" s="3"/>
    </row>
    <row r="22" spans="1:23" s="6" customFormat="1" ht="20.25">
      <c r="A22" s="84"/>
      <c r="B22" s="123" t="s">
        <v>64</v>
      </c>
      <c r="C22" s="41"/>
      <c r="D22" s="36"/>
      <c r="E22" s="37"/>
      <c r="F22" s="38"/>
      <c r="G22" s="42"/>
      <c r="H22" s="63"/>
      <c r="I22" s="43"/>
      <c r="J22" s="44"/>
      <c r="K22" s="19"/>
      <c r="L22" s="20"/>
      <c r="M22" s="72"/>
      <c r="N22" s="119"/>
      <c r="O22" s="46"/>
      <c r="P22" s="18"/>
      <c r="Q22" s="3"/>
      <c r="R22" s="3"/>
      <c r="S22" s="3"/>
      <c r="T22" s="3"/>
      <c r="U22" s="3"/>
      <c r="V22" s="3"/>
      <c r="W22" s="3"/>
    </row>
    <row r="23" spans="1:23" s="6" customFormat="1" ht="20.25">
      <c r="A23" s="84" t="s">
        <v>74</v>
      </c>
      <c r="B23" s="47" t="s">
        <v>65</v>
      </c>
      <c r="C23" s="41" t="s">
        <v>19</v>
      </c>
      <c r="D23" s="36">
        <f t="shared" si="2"/>
        <v>411.31641436628075</v>
      </c>
      <c r="E23" s="37">
        <v>3.3690000000000002</v>
      </c>
      <c r="F23" s="38">
        <v>1385.7249999999999</v>
      </c>
      <c r="G23" s="42">
        <f t="shared" si="3"/>
        <v>410.98656376768582</v>
      </c>
      <c r="H23" s="63">
        <v>3.3690000000000002</v>
      </c>
      <c r="I23" s="43">
        <v>1384.6137333333336</v>
      </c>
      <c r="J23" s="44">
        <f t="shared" si="4"/>
        <v>-0.32985059859493049</v>
      </c>
      <c r="K23" s="19">
        <f t="shared" si="5"/>
        <v>0</v>
      </c>
      <c r="L23" s="20">
        <f t="shared" si="6"/>
        <v>-1.1112666666663245</v>
      </c>
      <c r="M23" s="72">
        <f t="shared" si="1"/>
        <v>-8.0193881662402055E-4</v>
      </c>
      <c r="N23" s="119"/>
      <c r="O23" s="46"/>
      <c r="P23" s="18"/>
      <c r="Q23" s="3"/>
      <c r="R23" s="3"/>
      <c r="S23" s="3"/>
      <c r="T23" s="3"/>
      <c r="U23" s="3"/>
      <c r="V23" s="3"/>
      <c r="W23" s="3"/>
    </row>
    <row r="24" spans="1:23" s="6" customFormat="1" ht="20.25">
      <c r="A24" s="84"/>
      <c r="B24" s="123" t="s">
        <v>24</v>
      </c>
      <c r="C24" s="41"/>
      <c r="D24" s="36"/>
      <c r="E24" s="37"/>
      <c r="F24" s="38"/>
      <c r="G24" s="42"/>
      <c r="H24" s="63"/>
      <c r="I24" s="43"/>
      <c r="J24" s="44"/>
      <c r="K24" s="19"/>
      <c r="L24" s="20"/>
      <c r="M24" s="72"/>
      <c r="N24" s="119"/>
      <c r="O24" s="46"/>
      <c r="P24" s="18"/>
      <c r="Q24" s="3"/>
      <c r="R24" s="3"/>
      <c r="S24" s="3"/>
      <c r="T24" s="3"/>
      <c r="U24" s="3"/>
      <c r="V24" s="3"/>
      <c r="W24" s="3"/>
    </row>
    <row r="25" spans="1:23" s="6" customFormat="1" ht="20.25">
      <c r="A25" s="84" t="s">
        <v>75</v>
      </c>
      <c r="B25" s="47" t="s">
        <v>66</v>
      </c>
      <c r="C25" s="41" t="s">
        <v>19</v>
      </c>
      <c r="D25" s="36">
        <f t="shared" si="2"/>
        <v>420.71147161066051</v>
      </c>
      <c r="E25" s="37">
        <v>1.726</v>
      </c>
      <c r="F25" s="38">
        <v>726.14800000000002</v>
      </c>
      <c r="G25" s="42">
        <f t="shared" si="3"/>
        <v>420.49638856701432</v>
      </c>
      <c r="H25" s="63">
        <v>1.726</v>
      </c>
      <c r="I25" s="43">
        <v>725.77676666666673</v>
      </c>
      <c r="J25" s="44">
        <f t="shared" si="4"/>
        <v>-0.2150830436461888</v>
      </c>
      <c r="K25" s="19">
        <f t="shared" si="5"/>
        <v>0</v>
      </c>
      <c r="L25" s="20">
        <f t="shared" si="6"/>
        <v>-0.37123333333329356</v>
      </c>
      <c r="M25" s="72">
        <f t="shared" si="1"/>
        <v>-5.1123646051951096E-4</v>
      </c>
      <c r="N25" s="119"/>
      <c r="O25" s="46"/>
      <c r="P25" s="18"/>
      <c r="Q25" s="3"/>
      <c r="R25" s="3"/>
      <c r="S25" s="3"/>
      <c r="T25" s="3"/>
      <c r="U25" s="3"/>
      <c r="V25" s="3"/>
      <c r="W25" s="3"/>
    </row>
    <row r="26" spans="1:23" s="6" customFormat="1" ht="20.25">
      <c r="A26" s="84" t="s">
        <v>76</v>
      </c>
      <c r="B26" s="47" t="s">
        <v>67</v>
      </c>
      <c r="C26" s="41" t="s">
        <v>19</v>
      </c>
      <c r="D26" s="36">
        <f t="shared" si="2"/>
        <v>433.46966666666663</v>
      </c>
      <c r="E26" s="37">
        <v>3</v>
      </c>
      <c r="F26" s="38">
        <v>1300.4089999999999</v>
      </c>
      <c r="G26" s="42">
        <f t="shared" si="3"/>
        <v>432.4793694444445</v>
      </c>
      <c r="H26" s="63">
        <v>3</v>
      </c>
      <c r="I26" s="43">
        <v>1297.4381083333335</v>
      </c>
      <c r="J26" s="44">
        <f t="shared" si="4"/>
        <v>-0.99029722222212513</v>
      </c>
      <c r="K26" s="19">
        <f t="shared" si="5"/>
        <v>0</v>
      </c>
      <c r="L26" s="20">
        <f t="shared" si="6"/>
        <v>-2.9708916666663754</v>
      </c>
      <c r="M26" s="72">
        <f t="shared" si="1"/>
        <v>-2.2845825172437099E-3</v>
      </c>
      <c r="N26" s="119"/>
      <c r="O26" s="46"/>
      <c r="P26" s="18"/>
      <c r="Q26" s="3"/>
      <c r="R26" s="3"/>
      <c r="S26" s="3"/>
      <c r="T26" s="3"/>
      <c r="U26" s="3"/>
      <c r="V26" s="3"/>
      <c r="W26" s="3"/>
    </row>
    <row r="27" spans="1:23" s="6" customFormat="1" ht="20.25">
      <c r="A27" s="84"/>
      <c r="B27" s="123" t="s">
        <v>68</v>
      </c>
      <c r="C27" s="41"/>
      <c r="D27" s="36"/>
      <c r="E27" s="37"/>
      <c r="F27" s="38"/>
      <c r="G27" s="42"/>
      <c r="H27" s="63"/>
      <c r="I27" s="43"/>
      <c r="J27" s="44"/>
      <c r="K27" s="19"/>
      <c r="L27" s="20"/>
      <c r="M27" s="72"/>
      <c r="N27" s="119"/>
      <c r="O27" s="46"/>
      <c r="P27" s="18"/>
      <c r="Q27" s="3"/>
      <c r="R27" s="3"/>
      <c r="S27" s="3"/>
      <c r="T27" s="3"/>
      <c r="U27" s="3"/>
      <c r="V27" s="3"/>
      <c r="W27" s="3"/>
    </row>
    <row r="28" spans="1:23" s="6" customFormat="1" ht="20.25">
      <c r="A28" s="84" t="s">
        <v>77</v>
      </c>
      <c r="B28" s="47" t="s">
        <v>69</v>
      </c>
      <c r="C28" s="41" t="s">
        <v>19</v>
      </c>
      <c r="D28" s="36">
        <f t="shared" si="2"/>
        <v>413.40993071593533</v>
      </c>
      <c r="E28" s="37">
        <v>4.33</v>
      </c>
      <c r="F28" s="38">
        <v>1790.0650000000001</v>
      </c>
      <c r="G28" s="42">
        <f t="shared" si="3"/>
        <v>413.38298113933797</v>
      </c>
      <c r="H28" s="63">
        <v>4.33</v>
      </c>
      <c r="I28" s="43">
        <v>1789.9483083333334</v>
      </c>
      <c r="J28" s="44">
        <f t="shared" si="4"/>
        <v>-2.6949576597360192E-2</v>
      </c>
      <c r="K28" s="19">
        <f t="shared" si="5"/>
        <v>0</v>
      </c>
      <c r="L28" s="20">
        <f t="shared" si="6"/>
        <v>-0.11669166666661113</v>
      </c>
      <c r="M28" s="72">
        <f t="shared" si="1"/>
        <v>-6.5188508052260472E-5</v>
      </c>
      <c r="N28" s="119"/>
      <c r="O28" s="46"/>
      <c r="P28" s="18"/>
      <c r="Q28" s="3"/>
      <c r="R28" s="3"/>
      <c r="S28" s="3"/>
      <c r="T28" s="3"/>
      <c r="U28" s="3"/>
      <c r="V28" s="3"/>
      <c r="W28" s="3"/>
    </row>
    <row r="29" spans="1:23" s="32" customFormat="1" ht="19.5">
      <c r="A29" s="85"/>
      <c r="B29" s="21" t="s">
        <v>10</v>
      </c>
      <c r="C29" s="22"/>
      <c r="D29" s="27"/>
      <c r="E29" s="26">
        <f>SUM(E11:E28)</f>
        <v>39.445999999999998</v>
      </c>
      <c r="F29" s="24">
        <f>SUM(F11:F28)</f>
        <v>15692.837</v>
      </c>
      <c r="G29" s="26"/>
      <c r="H29" s="26">
        <f>SUM(H11:H28)</f>
        <v>39.445999999999998</v>
      </c>
      <c r="I29" s="24">
        <f>SUM(I11:I28)</f>
        <v>15678.158541666668</v>
      </c>
      <c r="J29" s="26"/>
      <c r="K29" s="24">
        <f>SUM(K11:K11)</f>
        <v>0</v>
      </c>
      <c r="L29" s="29">
        <f>SUM(L11:L28)</f>
        <v>-14.678458333331719</v>
      </c>
      <c r="M29" s="30"/>
      <c r="N29" s="23"/>
      <c r="O29" s="25"/>
      <c r="P29" s="31"/>
      <c r="Q29" s="31"/>
      <c r="R29" s="31"/>
      <c r="S29" s="31"/>
      <c r="T29" s="31"/>
      <c r="U29" s="31"/>
      <c r="V29" s="31"/>
      <c r="W29" s="31"/>
    </row>
    <row r="30" spans="1:23" s="32" customFormat="1" ht="19.5">
      <c r="A30" s="165" t="s">
        <v>82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31"/>
      <c r="Q30" s="31"/>
      <c r="R30" s="31"/>
      <c r="S30" s="31"/>
      <c r="T30" s="31"/>
      <c r="U30" s="31"/>
      <c r="V30" s="31"/>
      <c r="W30" s="31"/>
    </row>
    <row r="31" spans="1:23" s="32" customFormat="1" ht="39">
      <c r="A31" s="130" t="s">
        <v>78</v>
      </c>
      <c r="B31" s="125" t="s">
        <v>83</v>
      </c>
      <c r="C31" s="41" t="s">
        <v>19</v>
      </c>
      <c r="D31" s="36">
        <f t="shared" ref="D31" si="7">F31/E31</f>
        <v>530.44205558468798</v>
      </c>
      <c r="E31" s="37">
        <v>1.907</v>
      </c>
      <c r="F31" s="38">
        <v>1011.5529999999999</v>
      </c>
      <c r="G31" s="42">
        <f t="shared" ref="G31" si="8">I31/H31</f>
        <v>530.25832896346799</v>
      </c>
      <c r="H31" s="63">
        <v>1.907</v>
      </c>
      <c r="I31" s="43">
        <v>1011.2026333333334</v>
      </c>
      <c r="J31" s="44">
        <f t="shared" ref="J31" si="9">G31-D31</f>
        <v>-0.18372662121998928</v>
      </c>
      <c r="K31" s="19">
        <f t="shared" ref="K31" si="10">H31-E31</f>
        <v>0</v>
      </c>
      <c r="L31" s="20">
        <f t="shared" ref="L31" si="11">I31-F31</f>
        <v>-0.35036666666644578</v>
      </c>
      <c r="M31" s="72">
        <f t="shared" ref="M31" si="12">(G31-D31)/D31</f>
        <v>-3.4636511054440014E-4</v>
      </c>
      <c r="N31" s="129"/>
      <c r="O31" s="35"/>
      <c r="P31" s="31"/>
      <c r="Q31" s="31"/>
      <c r="R31" s="31"/>
      <c r="S31" s="31"/>
      <c r="T31" s="31"/>
      <c r="U31" s="31"/>
      <c r="V31" s="31"/>
      <c r="W31" s="31"/>
    </row>
    <row r="32" spans="1:23" s="32" customFormat="1" ht="19.5">
      <c r="A32" s="85"/>
      <c r="B32" s="21"/>
      <c r="C32" s="22"/>
      <c r="D32" s="27"/>
      <c r="E32" s="26">
        <f>E31</f>
        <v>1.907</v>
      </c>
      <c r="F32" s="24">
        <f>F31</f>
        <v>1011.5529999999999</v>
      </c>
      <c r="G32" s="26"/>
      <c r="H32" s="26">
        <f>H31</f>
        <v>1.907</v>
      </c>
      <c r="I32" s="24">
        <f>I31</f>
        <v>1011.2026333333334</v>
      </c>
      <c r="J32" s="26"/>
      <c r="K32" s="24">
        <f>SUM(K14:K14)</f>
        <v>0</v>
      </c>
      <c r="L32" s="29">
        <f>L31</f>
        <v>-0.35036666666644578</v>
      </c>
      <c r="M32" s="30"/>
      <c r="N32" s="23"/>
      <c r="O32" s="25"/>
      <c r="P32" s="31"/>
      <c r="Q32" s="31"/>
      <c r="R32" s="31"/>
      <c r="S32" s="31"/>
      <c r="T32" s="31"/>
      <c r="U32" s="31"/>
      <c r="V32" s="31"/>
      <c r="W32" s="31"/>
    </row>
    <row r="33" spans="1:23" s="34" customFormat="1" ht="19.5">
      <c r="A33" s="167" t="s">
        <v>25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5"/>
      <c r="Q33" s="15"/>
      <c r="R33" s="15"/>
      <c r="S33" s="15"/>
      <c r="T33" s="15"/>
      <c r="U33" s="15"/>
      <c r="V33" s="15"/>
      <c r="W33" s="15"/>
    </row>
    <row r="34" spans="1:23" s="9" customFormat="1" ht="19.5">
      <c r="A34" s="86"/>
      <c r="B34" s="49" t="s">
        <v>54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4"/>
      <c r="P34" s="8"/>
      <c r="Q34" s="8"/>
      <c r="R34" s="8"/>
      <c r="S34" s="8"/>
      <c r="T34" s="8"/>
      <c r="U34" s="8"/>
      <c r="V34" s="8"/>
      <c r="W34" s="8"/>
    </row>
    <row r="35" spans="1:23" s="9" customFormat="1" ht="19.5">
      <c r="A35" s="121" t="s">
        <v>79</v>
      </c>
      <c r="B35" s="47" t="s">
        <v>84</v>
      </c>
      <c r="C35" s="67" t="s">
        <v>20</v>
      </c>
      <c r="D35" s="36">
        <f t="shared" ref="D35" si="13">F35/E35</f>
        <v>373.73</v>
      </c>
      <c r="E35" s="131">
        <v>1</v>
      </c>
      <c r="F35" s="38">
        <v>373.73</v>
      </c>
      <c r="G35" s="42">
        <f>I35/H35</f>
        <v>373.33590000000004</v>
      </c>
      <c r="H35" s="66">
        <v>1</v>
      </c>
      <c r="I35" s="43">
        <v>373.33590000000004</v>
      </c>
      <c r="J35" s="19">
        <f t="shared" ref="J35:L35" si="14">G35-D35</f>
        <v>-0.39409999999998035</v>
      </c>
      <c r="K35" s="19">
        <f t="shared" si="14"/>
        <v>0</v>
      </c>
      <c r="L35" s="20">
        <f t="shared" si="14"/>
        <v>-0.39409999999998035</v>
      </c>
      <c r="M35" s="72">
        <f t="shared" ref="M35" si="15">(G35-D35)/D35</f>
        <v>-1.0545045888742685E-3</v>
      </c>
      <c r="N35" s="119"/>
      <c r="O35" s="64"/>
      <c r="P35" s="8"/>
      <c r="Q35" s="8"/>
      <c r="R35" s="8"/>
      <c r="S35" s="8"/>
      <c r="T35" s="8"/>
      <c r="U35" s="8"/>
      <c r="V35" s="8"/>
      <c r="W35" s="8"/>
    </row>
    <row r="36" spans="1:23" s="9" customFormat="1" ht="19.5">
      <c r="A36" s="86"/>
      <c r="B36" s="49" t="s">
        <v>60</v>
      </c>
      <c r="C36" s="64"/>
      <c r="D36" s="36"/>
      <c r="E36" s="37"/>
      <c r="F36" s="38"/>
      <c r="G36" s="42"/>
      <c r="H36" s="64"/>
      <c r="I36" s="64"/>
      <c r="J36" s="64"/>
      <c r="K36" s="64"/>
      <c r="L36" s="64"/>
      <c r="M36" s="64"/>
      <c r="N36" s="120"/>
      <c r="O36" s="64"/>
      <c r="P36" s="8"/>
      <c r="Q36" s="8"/>
      <c r="R36" s="8"/>
      <c r="S36" s="8"/>
      <c r="T36" s="8"/>
      <c r="U36" s="8"/>
      <c r="V36" s="8"/>
      <c r="W36" s="8"/>
    </row>
    <row r="37" spans="1:23" s="32" customFormat="1" ht="19.5">
      <c r="A37" s="88" t="s">
        <v>80</v>
      </c>
      <c r="B37" s="47" t="s">
        <v>85</v>
      </c>
      <c r="C37" s="67" t="s">
        <v>20</v>
      </c>
      <c r="D37" s="36">
        <f t="shared" ref="D37:D39" si="16">F37/E37</f>
        <v>122.36</v>
      </c>
      <c r="E37" s="131">
        <v>1</v>
      </c>
      <c r="F37" s="38">
        <v>122.36</v>
      </c>
      <c r="G37" s="42">
        <f t="shared" ref="G37" si="17">I37/H37</f>
        <v>122.18800833333334</v>
      </c>
      <c r="H37" s="66">
        <v>1</v>
      </c>
      <c r="I37" s="43">
        <v>122.18800833333334</v>
      </c>
      <c r="J37" s="19">
        <f t="shared" ref="J37" si="18">G37-D37</f>
        <v>-0.17199166666665633</v>
      </c>
      <c r="K37" s="19">
        <f t="shared" ref="K37" si="19">H37-E37</f>
        <v>0</v>
      </c>
      <c r="L37" s="20">
        <f t="shared" ref="L37" si="20">I37-F37</f>
        <v>-0.17199166666665633</v>
      </c>
      <c r="M37" s="72">
        <f t="shared" ref="M37" si="21">(G37-D37)/D37</f>
        <v>-1.4056200283316144E-3</v>
      </c>
      <c r="N37" s="119"/>
      <c r="O37" s="46"/>
      <c r="P37" s="31"/>
      <c r="Q37" s="31"/>
      <c r="R37" s="31"/>
      <c r="S37" s="31"/>
      <c r="T37" s="31"/>
      <c r="U37" s="31"/>
      <c r="V37" s="31"/>
      <c r="W37" s="31"/>
    </row>
    <row r="38" spans="1:23" s="32" customFormat="1" ht="19.5">
      <c r="A38" s="88"/>
      <c r="B38" s="123" t="s">
        <v>86</v>
      </c>
      <c r="C38" s="41"/>
      <c r="D38" s="36"/>
      <c r="E38" s="37"/>
      <c r="F38" s="38"/>
      <c r="G38" s="42"/>
      <c r="H38" s="66"/>
      <c r="I38" s="43"/>
      <c r="J38" s="19"/>
      <c r="K38" s="19"/>
      <c r="L38" s="20"/>
      <c r="M38" s="45"/>
      <c r="N38" s="119"/>
      <c r="O38" s="46"/>
      <c r="P38" s="31"/>
      <c r="Q38" s="31"/>
      <c r="R38" s="31"/>
      <c r="S38" s="31"/>
      <c r="T38" s="31"/>
      <c r="U38" s="31"/>
      <c r="V38" s="31"/>
      <c r="W38" s="31"/>
    </row>
    <row r="39" spans="1:23" s="32" customFormat="1" ht="19.5">
      <c r="A39" s="88" t="s">
        <v>81</v>
      </c>
      <c r="B39" s="47" t="s">
        <v>87</v>
      </c>
      <c r="C39" s="67" t="s">
        <v>20</v>
      </c>
      <c r="D39" s="36">
        <f t="shared" si="16"/>
        <v>484.43700000000001</v>
      </c>
      <c r="E39" s="131">
        <v>1</v>
      </c>
      <c r="F39" s="38">
        <v>484.43700000000001</v>
      </c>
      <c r="G39" s="42">
        <f t="shared" ref="G39" si="22">I39/H39</f>
        <v>483.70046666666667</v>
      </c>
      <c r="H39" s="66">
        <v>1</v>
      </c>
      <c r="I39" s="43">
        <v>483.70046666666667</v>
      </c>
      <c r="J39" s="19">
        <f t="shared" ref="J39" si="23">G39-D39</f>
        <v>-0.73653333333334103</v>
      </c>
      <c r="K39" s="19">
        <f t="shared" ref="K39" si="24">H39-E39</f>
        <v>0</v>
      </c>
      <c r="L39" s="20">
        <f t="shared" ref="L39" si="25">I39-F39</f>
        <v>-0.73653333333334103</v>
      </c>
      <c r="M39" s="72">
        <f t="shared" ref="M39" si="26">(G39-D39)/D39</f>
        <v>-1.520390336273532E-3</v>
      </c>
      <c r="N39" s="119"/>
      <c r="O39" s="46"/>
      <c r="P39" s="31"/>
      <c r="Q39" s="31"/>
      <c r="R39" s="31"/>
      <c r="S39" s="31"/>
      <c r="T39" s="31"/>
      <c r="U39" s="31"/>
      <c r="V39" s="31"/>
      <c r="W39" s="31"/>
    </row>
    <row r="40" spans="1:23" s="32" customFormat="1" ht="19.5">
      <c r="A40" s="87"/>
      <c r="B40" s="21" t="s">
        <v>10</v>
      </c>
      <c r="C40" s="22"/>
      <c r="D40" s="73"/>
      <c r="E40" s="132">
        <f>E39+E37+E35</f>
        <v>3</v>
      </c>
      <c r="F40" s="74">
        <f>F39+F37+F35</f>
        <v>980.52700000000004</v>
      </c>
      <c r="G40" s="75"/>
      <c r="H40" s="74"/>
      <c r="I40" s="74">
        <f>I39+I37+I35</f>
        <v>979.22437500000001</v>
      </c>
      <c r="J40" s="74"/>
      <c r="K40" s="76"/>
      <c r="L40" s="77">
        <f>SUM(L35:L39)</f>
        <v>-1.3026249999999777</v>
      </c>
      <c r="M40" s="78"/>
      <c r="N40" s="79"/>
      <c r="O40" s="80"/>
      <c r="P40" s="31"/>
      <c r="Q40" s="31"/>
      <c r="R40" s="31"/>
      <c r="S40" s="31"/>
      <c r="T40" s="31"/>
      <c r="U40" s="31"/>
      <c r="V40" s="31"/>
      <c r="W40" s="31"/>
    </row>
    <row r="41" spans="1:23" s="32" customFormat="1" ht="39">
      <c r="A41" s="88" t="s">
        <v>28</v>
      </c>
      <c r="B41" s="48" t="s">
        <v>88</v>
      </c>
      <c r="C41" s="67" t="s">
        <v>20</v>
      </c>
      <c r="D41" s="68">
        <f>F41/E41</f>
        <v>10261.459999999999</v>
      </c>
      <c r="E41" s="69">
        <v>1</v>
      </c>
      <c r="F41" s="70">
        <v>10261.459999999999</v>
      </c>
      <c r="G41" s="68">
        <f>I41/H41</f>
        <v>9158.3333299999995</v>
      </c>
      <c r="H41" s="71">
        <v>1</v>
      </c>
      <c r="I41" s="70">
        <v>9158.3333299999995</v>
      </c>
      <c r="J41" s="68">
        <f t="shared" ref="J41:L41" si="27">G41-D41</f>
        <v>-1103.1266699999996</v>
      </c>
      <c r="K41" s="68">
        <f t="shared" si="27"/>
        <v>0</v>
      </c>
      <c r="L41" s="43">
        <f t="shared" si="27"/>
        <v>-1103.1266699999996</v>
      </c>
      <c r="M41" s="72">
        <f t="shared" ref="M41" si="28">(G41-D41)/D41</f>
        <v>-0.10750192175382448</v>
      </c>
      <c r="N41" s="60"/>
      <c r="O41" s="35"/>
      <c r="P41" s="31"/>
      <c r="Q41" s="31"/>
      <c r="R41" s="31"/>
      <c r="S41" s="31"/>
      <c r="T41" s="31"/>
      <c r="U41" s="31"/>
      <c r="V41" s="31"/>
      <c r="W41" s="31"/>
    </row>
    <row r="42" spans="1:23" s="32" customFormat="1" ht="39">
      <c r="A42" s="88"/>
      <c r="B42" s="48" t="s">
        <v>89</v>
      </c>
      <c r="C42" s="67" t="s">
        <v>20</v>
      </c>
      <c r="D42" s="68">
        <f t="shared" ref="D42:D46" si="29">F42/E42</f>
        <v>1336.509</v>
      </c>
      <c r="E42" s="69">
        <v>1</v>
      </c>
      <c r="F42" s="70">
        <v>1336.509</v>
      </c>
      <c r="G42" s="68">
        <f t="shared" ref="G42:G43" si="30">I42/H42</f>
        <v>1312.97309</v>
      </c>
      <c r="H42" s="71">
        <v>1</v>
      </c>
      <c r="I42" s="70">
        <v>1312.97309</v>
      </c>
      <c r="J42" s="68">
        <f t="shared" ref="J42:J43" si="31">G42-D42</f>
        <v>-23.535910000000058</v>
      </c>
      <c r="K42" s="68">
        <f t="shared" ref="K42:K43" si="32">H42-E42</f>
        <v>0</v>
      </c>
      <c r="L42" s="43">
        <f t="shared" ref="L42:L43" si="33">I42-F42</f>
        <v>-23.535910000000058</v>
      </c>
      <c r="M42" s="72">
        <f t="shared" ref="M42:M43" si="34">(G42-D42)/D42</f>
        <v>-1.7609989906540141E-2</v>
      </c>
      <c r="N42" s="60"/>
      <c r="O42" s="35"/>
      <c r="P42" s="31"/>
      <c r="Q42" s="31"/>
      <c r="R42" s="31"/>
      <c r="S42" s="31"/>
      <c r="T42" s="31"/>
      <c r="U42" s="31"/>
      <c r="V42" s="31"/>
      <c r="W42" s="31"/>
    </row>
    <row r="43" spans="1:23" s="32" customFormat="1" ht="39">
      <c r="A43" s="88"/>
      <c r="B43" s="48" t="s">
        <v>90</v>
      </c>
      <c r="C43" s="67" t="s">
        <v>20</v>
      </c>
      <c r="D43" s="68">
        <f t="shared" si="29"/>
        <v>1327.5170000000001</v>
      </c>
      <c r="E43" s="69">
        <v>1</v>
      </c>
      <c r="F43" s="70">
        <v>1327.5170000000001</v>
      </c>
      <c r="G43" s="68">
        <f t="shared" si="30"/>
        <v>1103.0129999999999</v>
      </c>
      <c r="H43" s="71">
        <v>1</v>
      </c>
      <c r="I43" s="70">
        <v>1103.0129999999999</v>
      </c>
      <c r="J43" s="68">
        <f t="shared" si="31"/>
        <v>-224.50400000000013</v>
      </c>
      <c r="K43" s="68">
        <f t="shared" si="32"/>
        <v>0</v>
      </c>
      <c r="L43" s="43">
        <f t="shared" si="33"/>
        <v>-224.50400000000013</v>
      </c>
      <c r="M43" s="72">
        <f t="shared" si="34"/>
        <v>-0.16911572507169409</v>
      </c>
      <c r="N43" s="60"/>
      <c r="O43" s="35"/>
      <c r="P43" s="31"/>
      <c r="Q43" s="31"/>
      <c r="R43" s="31"/>
      <c r="S43" s="31"/>
      <c r="T43" s="31"/>
      <c r="U43" s="31"/>
      <c r="V43" s="31"/>
      <c r="W43" s="31"/>
    </row>
    <row r="44" spans="1:23" s="32" customFormat="1" ht="19.5">
      <c r="A44" s="85"/>
      <c r="B44" s="21" t="s">
        <v>10</v>
      </c>
      <c r="C44" s="22"/>
      <c r="D44" s="27"/>
      <c r="E44" s="26"/>
      <c r="F44" s="24">
        <f>F41+F42+F43</f>
        <v>12925.485999999999</v>
      </c>
      <c r="G44" s="28"/>
      <c r="H44" s="26"/>
      <c r="I44" s="24">
        <f>I41+I42+I43</f>
        <v>11574.31942</v>
      </c>
      <c r="J44" s="26"/>
      <c r="K44" s="24"/>
      <c r="L44" s="29">
        <f>L41+L42+L43</f>
        <v>-1351.1665799999998</v>
      </c>
      <c r="M44" s="30"/>
      <c r="N44" s="23"/>
      <c r="O44" s="25"/>
      <c r="P44" s="31"/>
      <c r="Q44" s="31"/>
      <c r="R44" s="31"/>
      <c r="S44" s="31"/>
      <c r="T44" s="31"/>
      <c r="U44" s="31"/>
      <c r="V44" s="31"/>
      <c r="W44" s="31"/>
    </row>
    <row r="45" spans="1:23" s="32" customFormat="1" ht="19.5">
      <c r="A45" s="124"/>
      <c r="B45" s="125" t="s">
        <v>91</v>
      </c>
      <c r="C45" s="41" t="s">
        <v>19</v>
      </c>
      <c r="D45" s="68">
        <f t="shared" si="29"/>
        <v>1079.4597701149426</v>
      </c>
      <c r="E45" s="127">
        <v>1.74</v>
      </c>
      <c r="F45" s="128">
        <v>1878.26</v>
      </c>
      <c r="G45" s="68">
        <f t="shared" ref="G45" si="35">I45/H45</f>
        <v>1133.3792816091955</v>
      </c>
      <c r="H45" s="71">
        <v>1.74</v>
      </c>
      <c r="I45" s="70">
        <v>1972.0799500000001</v>
      </c>
      <c r="J45" s="68">
        <f t="shared" ref="J45" si="36">G45-D45</f>
        <v>53.919511494252902</v>
      </c>
      <c r="K45" s="68">
        <f t="shared" ref="K45" si="37">H45-E45</f>
        <v>0</v>
      </c>
      <c r="L45" s="43">
        <f t="shared" ref="L45" si="38">I45-F45</f>
        <v>93.819950000000063</v>
      </c>
      <c r="M45" s="133">
        <f t="shared" ref="M45" si="39">(G45-D45)/D45</f>
        <v>4.9950459467805332E-2</v>
      </c>
      <c r="N45" s="129"/>
      <c r="O45" s="35"/>
      <c r="P45" s="31"/>
      <c r="Q45" s="31"/>
      <c r="R45" s="31"/>
      <c r="S45" s="31"/>
      <c r="T45" s="31"/>
      <c r="U45" s="31"/>
      <c r="V45" s="31"/>
      <c r="W45" s="31"/>
    </row>
    <row r="46" spans="1:23" s="32" customFormat="1" ht="19.5">
      <c r="A46" s="124"/>
      <c r="B46" s="125" t="s">
        <v>100</v>
      </c>
      <c r="C46" s="67" t="s">
        <v>20</v>
      </c>
      <c r="D46" s="68">
        <f t="shared" si="29"/>
        <v>125</v>
      </c>
      <c r="E46" s="134">
        <v>5</v>
      </c>
      <c r="F46" s="128">
        <v>625</v>
      </c>
      <c r="G46" s="68">
        <f t="shared" ref="G46" si="40">I46/H46</f>
        <v>130.944008</v>
      </c>
      <c r="H46" s="69">
        <v>5</v>
      </c>
      <c r="I46" s="70">
        <v>654.72004000000004</v>
      </c>
      <c r="J46" s="68">
        <f t="shared" ref="J46" si="41">G46-D46</f>
        <v>5.9440079999999966</v>
      </c>
      <c r="K46" s="68">
        <f t="shared" ref="K46" si="42">H46-E46</f>
        <v>0</v>
      </c>
      <c r="L46" s="135">
        <f t="shared" ref="L46" si="43">I46-F46</f>
        <v>29.72004000000004</v>
      </c>
      <c r="M46" s="133">
        <f t="shared" ref="M46" si="44">(G46-D46)/D46</f>
        <v>4.755206399999997E-2</v>
      </c>
      <c r="N46" s="129"/>
      <c r="O46" s="35"/>
      <c r="P46" s="31"/>
      <c r="Q46" s="31"/>
      <c r="R46" s="31"/>
      <c r="S46" s="31"/>
      <c r="T46" s="31"/>
      <c r="U46" s="31"/>
      <c r="V46" s="31"/>
      <c r="W46" s="31"/>
    </row>
    <row r="47" spans="1:23" s="32" customFormat="1" ht="58.5">
      <c r="A47" s="124"/>
      <c r="B47" s="125" t="s">
        <v>92</v>
      </c>
      <c r="C47" s="67" t="s">
        <v>20</v>
      </c>
      <c r="D47" s="126"/>
      <c r="E47" s="127"/>
      <c r="F47" s="128"/>
      <c r="G47" s="68">
        <f t="shared" ref="G47:G52" si="45">I47/H47</f>
        <v>214</v>
      </c>
      <c r="H47" s="69">
        <v>1</v>
      </c>
      <c r="I47" s="70">
        <v>214</v>
      </c>
      <c r="J47" s="68">
        <f t="shared" ref="J47:J50" si="46">G47-D47</f>
        <v>214</v>
      </c>
      <c r="K47" s="68">
        <f t="shared" ref="K47:K50" si="47">H47-E47</f>
        <v>1</v>
      </c>
      <c r="L47" s="43">
        <f t="shared" ref="L47:L50" si="48">I47-F47</f>
        <v>214</v>
      </c>
      <c r="M47" s="72" t="e">
        <f t="shared" ref="M47:M50" si="49">(G47-D47)/D47</f>
        <v>#DIV/0!</v>
      </c>
      <c r="N47" s="129" t="s">
        <v>98</v>
      </c>
      <c r="O47" s="35"/>
      <c r="P47" s="31"/>
      <c r="Q47" s="31"/>
      <c r="R47" s="31"/>
      <c r="S47" s="31"/>
      <c r="T47" s="31"/>
      <c r="U47" s="31"/>
      <c r="V47" s="31"/>
      <c r="W47" s="31"/>
    </row>
    <row r="48" spans="1:23" s="32" customFormat="1" ht="58.5">
      <c r="A48" s="124"/>
      <c r="B48" s="125" t="s">
        <v>94</v>
      </c>
      <c r="C48" s="67" t="s">
        <v>20</v>
      </c>
      <c r="D48" s="126"/>
      <c r="E48" s="127"/>
      <c r="F48" s="128"/>
      <c r="G48" s="68">
        <f t="shared" si="45"/>
        <v>206</v>
      </c>
      <c r="H48" s="69">
        <v>1</v>
      </c>
      <c r="I48" s="70">
        <v>206</v>
      </c>
      <c r="J48" s="68">
        <f t="shared" si="46"/>
        <v>206</v>
      </c>
      <c r="K48" s="68">
        <f t="shared" si="47"/>
        <v>1</v>
      </c>
      <c r="L48" s="43">
        <f t="shared" si="48"/>
        <v>206</v>
      </c>
      <c r="M48" s="72" t="e">
        <f t="shared" si="49"/>
        <v>#DIV/0!</v>
      </c>
      <c r="N48" s="129" t="s">
        <v>98</v>
      </c>
      <c r="O48" s="35"/>
      <c r="P48" s="31"/>
      <c r="Q48" s="31"/>
      <c r="R48" s="31"/>
      <c r="S48" s="31"/>
      <c r="T48" s="31"/>
      <c r="U48" s="31"/>
      <c r="V48" s="31"/>
      <c r="W48" s="31"/>
    </row>
    <row r="49" spans="1:23" s="32" customFormat="1" ht="58.5">
      <c r="A49" s="124"/>
      <c r="B49" s="125" t="s">
        <v>93</v>
      </c>
      <c r="C49" s="67" t="s">
        <v>20</v>
      </c>
      <c r="D49" s="126"/>
      <c r="E49" s="127"/>
      <c r="F49" s="128"/>
      <c r="G49" s="68">
        <f t="shared" si="45"/>
        <v>200</v>
      </c>
      <c r="H49" s="69">
        <v>1</v>
      </c>
      <c r="I49" s="70">
        <v>200</v>
      </c>
      <c r="J49" s="68">
        <f t="shared" si="46"/>
        <v>200</v>
      </c>
      <c r="K49" s="68">
        <f t="shared" si="47"/>
        <v>1</v>
      </c>
      <c r="L49" s="43">
        <f t="shared" si="48"/>
        <v>200</v>
      </c>
      <c r="M49" s="72" t="e">
        <f t="shared" si="49"/>
        <v>#DIV/0!</v>
      </c>
      <c r="N49" s="129"/>
      <c r="O49" s="35"/>
      <c r="P49" s="31"/>
      <c r="Q49" s="31"/>
      <c r="R49" s="31"/>
      <c r="S49" s="31"/>
      <c r="T49" s="31"/>
      <c r="U49" s="31"/>
      <c r="V49" s="31"/>
      <c r="W49" s="31"/>
    </row>
    <row r="50" spans="1:23" s="32" customFormat="1" ht="58.5">
      <c r="A50" s="124"/>
      <c r="B50" s="125" t="s">
        <v>95</v>
      </c>
      <c r="C50" s="67" t="s">
        <v>20</v>
      </c>
      <c r="D50" s="126"/>
      <c r="E50" s="127"/>
      <c r="F50" s="128"/>
      <c r="G50" s="68">
        <f t="shared" si="45"/>
        <v>200</v>
      </c>
      <c r="H50" s="69">
        <v>1</v>
      </c>
      <c r="I50" s="70">
        <v>200</v>
      </c>
      <c r="J50" s="68">
        <f t="shared" si="46"/>
        <v>200</v>
      </c>
      <c r="K50" s="68">
        <f t="shared" si="47"/>
        <v>1</v>
      </c>
      <c r="L50" s="43">
        <f t="shared" si="48"/>
        <v>200</v>
      </c>
      <c r="M50" s="72" t="e">
        <f t="shared" si="49"/>
        <v>#DIV/0!</v>
      </c>
      <c r="N50" s="129"/>
      <c r="O50" s="35"/>
      <c r="P50" s="31"/>
      <c r="Q50" s="31"/>
      <c r="R50" s="31"/>
      <c r="S50" s="31"/>
      <c r="T50" s="31"/>
      <c r="U50" s="31"/>
      <c r="V50" s="31"/>
      <c r="W50" s="31"/>
    </row>
    <row r="51" spans="1:23" s="32" customFormat="1" ht="58.5">
      <c r="A51" s="124"/>
      <c r="B51" s="125" t="s">
        <v>96</v>
      </c>
      <c r="C51" s="67" t="s">
        <v>20</v>
      </c>
      <c r="D51" s="126"/>
      <c r="E51" s="127"/>
      <c r="F51" s="128"/>
      <c r="G51" s="68">
        <f t="shared" si="45"/>
        <v>180</v>
      </c>
      <c r="H51" s="134">
        <v>1</v>
      </c>
      <c r="I51" s="128">
        <v>180</v>
      </c>
      <c r="J51" s="68">
        <f t="shared" ref="J51:J52" si="50">G51-D51</f>
        <v>180</v>
      </c>
      <c r="K51" s="68">
        <f t="shared" ref="K51:K52" si="51">H51-E51</f>
        <v>1</v>
      </c>
      <c r="L51" s="43">
        <f t="shared" ref="L51:L52" si="52">I51-F51</f>
        <v>180</v>
      </c>
      <c r="M51" s="72" t="e">
        <f t="shared" ref="M51:M52" si="53">(G51-D51)/D51</f>
        <v>#DIV/0!</v>
      </c>
      <c r="N51" s="129"/>
      <c r="O51" s="35"/>
      <c r="P51" s="31"/>
      <c r="Q51" s="31"/>
      <c r="R51" s="31"/>
      <c r="S51" s="31"/>
      <c r="T51" s="31"/>
      <c r="U51" s="31"/>
      <c r="V51" s="31"/>
      <c r="W51" s="31"/>
    </row>
    <row r="52" spans="1:23" s="32" customFormat="1" ht="78">
      <c r="A52" s="124"/>
      <c r="B52" s="125" t="s">
        <v>97</v>
      </c>
      <c r="C52" s="67" t="s">
        <v>20</v>
      </c>
      <c r="D52" s="126"/>
      <c r="E52" s="127"/>
      <c r="F52" s="128"/>
      <c r="G52" s="68">
        <f t="shared" si="45"/>
        <v>462</v>
      </c>
      <c r="H52" s="134">
        <v>1</v>
      </c>
      <c r="I52" s="128">
        <v>462</v>
      </c>
      <c r="J52" s="68">
        <f t="shared" si="50"/>
        <v>462</v>
      </c>
      <c r="K52" s="68">
        <f t="shared" si="51"/>
        <v>1</v>
      </c>
      <c r="L52" s="43">
        <f t="shared" si="52"/>
        <v>462</v>
      </c>
      <c r="M52" s="72" t="e">
        <f t="shared" si="53"/>
        <v>#DIV/0!</v>
      </c>
      <c r="N52" s="129" t="s">
        <v>98</v>
      </c>
      <c r="O52" s="35"/>
      <c r="P52" s="31"/>
      <c r="Q52" s="31"/>
      <c r="R52" s="31"/>
      <c r="S52" s="31"/>
      <c r="T52" s="31"/>
      <c r="U52" s="31"/>
      <c r="V52" s="31"/>
      <c r="W52" s="31"/>
    </row>
    <row r="53" spans="1:23" s="32" customFormat="1" ht="39">
      <c r="A53" s="124"/>
      <c r="B53" s="125" t="s">
        <v>99</v>
      </c>
      <c r="C53" s="67" t="s">
        <v>20</v>
      </c>
      <c r="D53" s="126"/>
      <c r="E53" s="127"/>
      <c r="F53" s="128"/>
      <c r="G53" s="68">
        <f t="shared" ref="G53" si="54">I53/H53</f>
        <v>600</v>
      </c>
      <c r="H53" s="134">
        <v>1</v>
      </c>
      <c r="I53" s="128">
        <v>600</v>
      </c>
      <c r="J53" s="68">
        <f t="shared" ref="J53" si="55">G53-D53</f>
        <v>600</v>
      </c>
      <c r="K53" s="68">
        <f t="shared" ref="K53" si="56">H53-E53</f>
        <v>1</v>
      </c>
      <c r="L53" s="43">
        <f t="shared" ref="L53" si="57">I53-F53</f>
        <v>600</v>
      </c>
      <c r="M53" s="72" t="e">
        <f t="shared" ref="M53" si="58">(G53-D53)/D53</f>
        <v>#DIV/0!</v>
      </c>
      <c r="N53" s="129"/>
      <c r="O53" s="35"/>
      <c r="P53" s="31"/>
      <c r="Q53" s="31"/>
      <c r="R53" s="31"/>
      <c r="S53" s="31"/>
      <c r="T53" s="31"/>
      <c r="U53" s="31"/>
      <c r="V53" s="31"/>
      <c r="W53" s="31"/>
    </row>
    <row r="54" spans="1:23" s="32" customFormat="1" ht="19.5">
      <c r="A54" s="124"/>
      <c r="B54" s="125"/>
      <c r="C54" s="67"/>
      <c r="D54" s="126"/>
      <c r="E54" s="127"/>
      <c r="F54" s="128"/>
      <c r="G54" s="68"/>
      <c r="H54" s="134"/>
      <c r="I54" s="128"/>
      <c r="J54" s="68"/>
      <c r="K54" s="68"/>
      <c r="L54" s="43"/>
      <c r="M54" s="72"/>
      <c r="N54" s="129"/>
      <c r="O54" s="35"/>
      <c r="P54" s="31"/>
      <c r="Q54" s="31"/>
      <c r="R54" s="31"/>
      <c r="S54" s="31"/>
      <c r="T54" s="31"/>
      <c r="U54" s="31"/>
      <c r="V54" s="31"/>
      <c r="W54" s="31"/>
    </row>
    <row r="55" spans="1:23" s="32" customFormat="1" ht="19.5">
      <c r="A55" s="124"/>
      <c r="B55" s="125"/>
      <c r="C55" s="67"/>
      <c r="D55" s="126"/>
      <c r="E55" s="127"/>
      <c r="F55" s="128"/>
      <c r="G55" s="68"/>
      <c r="H55" s="134"/>
      <c r="I55" s="128"/>
      <c r="J55" s="68"/>
      <c r="K55" s="68"/>
      <c r="L55" s="43"/>
      <c r="M55" s="72"/>
      <c r="N55" s="129"/>
      <c r="O55" s="35"/>
      <c r="P55" s="31"/>
      <c r="Q55" s="31"/>
      <c r="R55" s="31"/>
      <c r="S55" s="31"/>
      <c r="T55" s="31"/>
      <c r="U55" s="31"/>
      <c r="V55" s="31"/>
      <c r="W55" s="31"/>
    </row>
    <row r="56" spans="1:23" s="32" customFormat="1" ht="19.5">
      <c r="A56" s="124"/>
      <c r="B56" s="125"/>
      <c r="C56" s="67"/>
      <c r="D56" s="126"/>
      <c r="E56" s="127"/>
      <c r="F56" s="128"/>
      <c r="G56" s="68"/>
      <c r="H56" s="134"/>
      <c r="I56" s="128"/>
      <c r="J56" s="68"/>
      <c r="K56" s="68"/>
      <c r="L56" s="43"/>
      <c r="M56" s="72"/>
      <c r="N56" s="129"/>
      <c r="O56" s="35"/>
      <c r="P56" s="31"/>
      <c r="Q56" s="31"/>
      <c r="R56" s="31"/>
      <c r="S56" s="31"/>
      <c r="T56" s="31"/>
      <c r="U56" s="31"/>
      <c r="V56" s="31"/>
      <c r="W56" s="31"/>
    </row>
    <row r="57" spans="1:23" s="32" customFormat="1" ht="19.5">
      <c r="A57" s="124"/>
      <c r="B57" s="125"/>
      <c r="C57" s="67"/>
      <c r="D57" s="126"/>
      <c r="E57" s="127"/>
      <c r="F57" s="128"/>
      <c r="G57" s="68"/>
      <c r="H57" s="134"/>
      <c r="I57" s="128"/>
      <c r="J57" s="68"/>
      <c r="K57" s="68"/>
      <c r="L57" s="43"/>
      <c r="M57" s="72"/>
      <c r="N57" s="129"/>
      <c r="O57" s="35"/>
      <c r="P57" s="31"/>
      <c r="Q57" s="31"/>
      <c r="R57" s="31"/>
      <c r="S57" s="31"/>
      <c r="T57" s="31"/>
      <c r="U57" s="31"/>
      <c r="V57" s="31"/>
      <c r="W57" s="31"/>
    </row>
    <row r="58" spans="1:23" s="32" customFormat="1" ht="19.5">
      <c r="A58" s="124"/>
      <c r="B58" s="125"/>
      <c r="C58" s="67"/>
      <c r="D58" s="126"/>
      <c r="E58" s="127"/>
      <c r="F58" s="128"/>
      <c r="G58" s="68"/>
      <c r="H58" s="134"/>
      <c r="I58" s="128"/>
      <c r="J58" s="68"/>
      <c r="K58" s="68"/>
      <c r="L58" s="43"/>
      <c r="M58" s="72"/>
      <c r="N58" s="129"/>
      <c r="O58" s="35"/>
      <c r="P58" s="31"/>
      <c r="Q58" s="31"/>
      <c r="R58" s="31"/>
      <c r="S58" s="31"/>
      <c r="T58" s="31"/>
      <c r="U58" s="31"/>
      <c r="V58" s="31"/>
      <c r="W58" s="31"/>
    </row>
    <row r="59" spans="1:23" s="32" customFormat="1" ht="19.5">
      <c r="A59" s="124"/>
      <c r="B59" s="125"/>
      <c r="C59" s="67"/>
      <c r="D59" s="126"/>
      <c r="E59" s="127"/>
      <c r="F59" s="128"/>
      <c r="G59" s="68"/>
      <c r="H59" s="134"/>
      <c r="I59" s="128"/>
      <c r="J59" s="68"/>
      <c r="K59" s="68"/>
      <c r="L59" s="43"/>
      <c r="M59" s="72"/>
      <c r="N59" s="129"/>
      <c r="O59" s="35"/>
      <c r="P59" s="31"/>
      <c r="Q59" s="31"/>
      <c r="R59" s="31"/>
      <c r="S59" s="31"/>
      <c r="T59" s="31"/>
      <c r="U59" s="31"/>
      <c r="V59" s="31"/>
      <c r="W59" s="31"/>
    </row>
    <row r="60" spans="1:23" s="32" customFormat="1" ht="19.5">
      <c r="A60" s="124"/>
      <c r="B60" s="125"/>
      <c r="C60" s="67"/>
      <c r="D60" s="126"/>
      <c r="E60" s="127"/>
      <c r="F60" s="128"/>
      <c r="G60" s="68"/>
      <c r="H60" s="134"/>
      <c r="I60" s="128"/>
      <c r="J60" s="68"/>
      <c r="K60" s="68"/>
      <c r="L60" s="43"/>
      <c r="M60" s="72"/>
      <c r="N60" s="129"/>
      <c r="O60" s="35"/>
      <c r="P60" s="31"/>
      <c r="Q60" s="31"/>
      <c r="R60" s="31"/>
      <c r="S60" s="31"/>
      <c r="T60" s="31"/>
      <c r="U60" s="31"/>
      <c r="V60" s="31"/>
      <c r="W60" s="31"/>
    </row>
    <row r="61" spans="1:23" ht="20.25">
      <c r="A61" s="160" t="s">
        <v>11</v>
      </c>
      <c r="B61" s="160"/>
      <c r="C61" s="160"/>
      <c r="D61" s="160"/>
      <c r="E61" s="160"/>
      <c r="F61" s="52">
        <f>F40+F44+F29</f>
        <v>29598.85</v>
      </c>
      <c r="G61" s="52"/>
      <c r="H61" s="52"/>
      <c r="I61" s="52">
        <f>I40+I44+I29</f>
        <v>28231.702336666669</v>
      </c>
      <c r="J61" s="52"/>
      <c r="K61" s="52"/>
      <c r="L61" s="52">
        <f>L44+L40+L32+L29</f>
        <v>-1367.4980299999982</v>
      </c>
      <c r="M61" s="33"/>
      <c r="N61" s="33"/>
      <c r="O61" s="33"/>
    </row>
    <row r="62" spans="1:23" ht="22.5">
      <c r="A62" s="161" t="s">
        <v>12</v>
      </c>
      <c r="B62" s="162"/>
      <c r="C62" s="162"/>
      <c r="D62" s="162"/>
      <c r="E62" s="163"/>
      <c r="F62" s="50">
        <f>F61</f>
        <v>29598.85</v>
      </c>
      <c r="G62" s="50"/>
      <c r="H62" s="50"/>
      <c r="I62" s="50">
        <f>I61</f>
        <v>28231.702336666669</v>
      </c>
      <c r="J62" s="51"/>
      <c r="K62" s="51"/>
      <c r="L62" s="103" t="e">
        <f>L61+#REF!+#REF!</f>
        <v>#REF!</v>
      </c>
      <c r="M62" s="33"/>
      <c r="N62" s="33"/>
      <c r="O62" s="33"/>
    </row>
    <row r="63" spans="1:23" ht="18.75">
      <c r="A63" s="164" t="s">
        <v>13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</row>
    <row r="64" spans="1:23" ht="18">
      <c r="A64" s="8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W64" s="1"/>
    </row>
    <row r="65" spans="1:23" ht="20.25">
      <c r="A65" s="90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2"/>
      <c r="N65" s="12"/>
      <c r="O65" s="13"/>
      <c r="W65" s="1"/>
    </row>
    <row r="66" spans="1:23" ht="20.25">
      <c r="A66" s="90"/>
      <c r="B66" s="54" t="s">
        <v>49</v>
      </c>
      <c r="C66" s="53"/>
      <c r="D66" s="53"/>
      <c r="E66" s="53"/>
      <c r="F66" s="53"/>
      <c r="G66" s="53"/>
      <c r="H66" s="53"/>
      <c r="I66" s="53"/>
      <c r="J66" s="155" t="s">
        <v>50</v>
      </c>
      <c r="K66" s="156"/>
      <c r="L66" s="156"/>
      <c r="M66" s="14"/>
      <c r="N66" s="12"/>
      <c r="O66" s="13"/>
    </row>
    <row r="67" spans="1:23" ht="20.25">
      <c r="A67" s="90"/>
      <c r="B67" s="55" t="s">
        <v>14</v>
      </c>
      <c r="C67" s="53"/>
      <c r="D67" s="53"/>
      <c r="E67" s="53"/>
      <c r="F67" s="53"/>
      <c r="G67" s="53"/>
      <c r="H67" s="53"/>
      <c r="I67" s="53"/>
      <c r="J67" s="56"/>
      <c r="K67" s="56" t="s">
        <v>15</v>
      </c>
      <c r="L67" s="56"/>
      <c r="M67" s="14"/>
      <c r="N67" s="13"/>
      <c r="O67" s="15"/>
    </row>
    <row r="68" spans="1:23" ht="20.25">
      <c r="A68" s="90"/>
      <c r="B68" s="55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12"/>
      <c r="N68" s="13"/>
      <c r="O68" s="15"/>
    </row>
    <row r="69" spans="1:23" ht="20.25">
      <c r="A69" s="90"/>
      <c r="B69" s="57" t="s">
        <v>48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12"/>
      <c r="N69" s="12"/>
      <c r="O69" s="13"/>
    </row>
    <row r="70" spans="1:23" ht="20.25">
      <c r="A70" s="90"/>
      <c r="B70" s="58" t="s">
        <v>16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12"/>
      <c r="N70" s="12"/>
      <c r="O70" s="13"/>
    </row>
    <row r="71" spans="1:23" ht="18">
      <c r="A71" s="9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23">
      <c r="A72" s="9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1:23">
      <c r="A73" s="9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1:23">
      <c r="A74" s="9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7"/>
    </row>
  </sheetData>
  <sheetProtection insertRows="0" deleteRows="0"/>
  <mergeCells count="28">
    <mergeCell ref="I4:I6"/>
    <mergeCell ref="K4:K6"/>
    <mergeCell ref="J66:L66"/>
    <mergeCell ref="A8:O8"/>
    <mergeCell ref="A61:E61"/>
    <mergeCell ref="A62:E62"/>
    <mergeCell ref="A63:O63"/>
    <mergeCell ref="A9:O9"/>
    <mergeCell ref="A33:O33"/>
    <mergeCell ref="A3:A6"/>
    <mergeCell ref="D4:D6"/>
    <mergeCell ref="A30:O30"/>
    <mergeCell ref="N1:O1"/>
    <mergeCell ref="A2:O2"/>
    <mergeCell ref="N3:N6"/>
    <mergeCell ref="C3:C6"/>
    <mergeCell ref="E4:E6"/>
    <mergeCell ref="M3:M6"/>
    <mergeCell ref="L4:L6"/>
    <mergeCell ref="D3:F3"/>
    <mergeCell ref="H4:H6"/>
    <mergeCell ref="G4:G6"/>
    <mergeCell ref="J4:J6"/>
    <mergeCell ref="G3:I3"/>
    <mergeCell ref="J3:L3"/>
    <mergeCell ref="O3:O6"/>
    <mergeCell ref="B3:B6"/>
    <mergeCell ref="F4:F6"/>
  </mergeCells>
  <phoneticPr fontId="41" type="noConversion"/>
  <printOptions horizontalCentered="1"/>
  <pageMargins left="0.19685039370078741" right="0.19685039370078741" top="0.35433070866141736" bottom="0.51181102362204722" header="0.15748031496062992" footer="0.19685039370078741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opLeftCell="A4" zoomScaleNormal="100" workbookViewId="0">
      <selection activeCell="B23" sqref="B23"/>
    </sheetView>
  </sheetViews>
  <sheetFormatPr defaultRowHeight="12.75"/>
  <cols>
    <col min="2" max="2" width="40" customWidth="1"/>
    <col min="3" max="3" width="13" customWidth="1"/>
    <col min="4" max="4" width="9.85546875" customWidth="1"/>
    <col min="5" max="5" width="10.140625" bestFit="1" customWidth="1"/>
    <col min="6" max="6" width="10" customWidth="1"/>
    <col min="7" max="7" width="17" customWidth="1"/>
  </cols>
  <sheetData>
    <row r="1" spans="1:7" ht="18.75" customHeight="1">
      <c r="A1" s="169" t="s">
        <v>29</v>
      </c>
      <c r="B1" s="170"/>
      <c r="C1" s="170"/>
      <c r="D1" s="170"/>
      <c r="E1" s="170"/>
      <c r="F1" s="170"/>
      <c r="G1" s="171"/>
    </row>
    <row r="2" spans="1:7" ht="86.25" customHeight="1">
      <c r="A2" s="176" t="s">
        <v>0</v>
      </c>
      <c r="B2" s="179" t="s">
        <v>30</v>
      </c>
      <c r="C2" s="172" t="s">
        <v>42</v>
      </c>
      <c r="D2" s="172"/>
      <c r="E2" s="172" t="s">
        <v>46</v>
      </c>
      <c r="F2" s="172"/>
      <c r="G2" s="118" t="s">
        <v>43</v>
      </c>
    </row>
    <row r="3" spans="1:7" ht="28.5" customHeight="1">
      <c r="A3" s="177"/>
      <c r="B3" s="179"/>
      <c r="C3" s="114" t="s">
        <v>44</v>
      </c>
      <c r="D3" s="115" t="s">
        <v>31</v>
      </c>
      <c r="E3" s="114" t="s">
        <v>44</v>
      </c>
      <c r="F3" s="116" t="s">
        <v>31</v>
      </c>
      <c r="G3" s="116" t="s">
        <v>44</v>
      </c>
    </row>
    <row r="4" spans="1:7" ht="17.25" customHeight="1">
      <c r="A4" s="178"/>
      <c r="B4" s="179"/>
      <c r="C4" s="112" t="s">
        <v>45</v>
      </c>
      <c r="D4" s="117"/>
      <c r="E4" s="112" t="s">
        <v>45</v>
      </c>
      <c r="F4" s="113"/>
      <c r="G4" s="113" t="s">
        <v>45</v>
      </c>
    </row>
    <row r="5" spans="1:7" ht="15">
      <c r="A5" s="95">
        <v>1</v>
      </c>
      <c r="B5" s="105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</row>
    <row r="6" spans="1:7" ht="45">
      <c r="A6" s="94">
        <v>1</v>
      </c>
      <c r="B6" s="106" t="s">
        <v>32</v>
      </c>
      <c r="C6" s="107">
        <v>63046.76</v>
      </c>
      <c r="D6" s="108">
        <v>0.72050000000000003</v>
      </c>
      <c r="E6" s="107">
        <v>66400.19</v>
      </c>
      <c r="F6" s="108">
        <v>0.71550000000000002</v>
      </c>
      <c r="G6" s="107">
        <v>3353.43</v>
      </c>
    </row>
    <row r="7" spans="1:7" ht="30">
      <c r="A7" s="94">
        <v>2</v>
      </c>
      <c r="B7" s="106" t="s">
        <v>33</v>
      </c>
      <c r="C7" s="107">
        <v>18474.259999999998</v>
      </c>
      <c r="D7" s="108">
        <v>0.21110000000000001</v>
      </c>
      <c r="E7" s="107">
        <v>19016.669999999998</v>
      </c>
      <c r="F7" s="108">
        <v>0.2049</v>
      </c>
      <c r="G7" s="107">
        <v>542.41</v>
      </c>
    </row>
    <row r="8" spans="1:7" ht="45">
      <c r="A8" s="94">
        <v>3</v>
      </c>
      <c r="B8" s="106" t="s">
        <v>34</v>
      </c>
      <c r="C8" s="107">
        <v>400</v>
      </c>
      <c r="D8" s="108">
        <v>4.5999999999999999E-3</v>
      </c>
      <c r="E8" s="107">
        <v>400</v>
      </c>
      <c r="F8" s="108">
        <v>4.3E-3</v>
      </c>
      <c r="G8" s="107">
        <v>0</v>
      </c>
    </row>
    <row r="9" spans="1:7" ht="30">
      <c r="A9" s="94">
        <v>4</v>
      </c>
      <c r="B9" s="106" t="s">
        <v>35</v>
      </c>
      <c r="C9" s="107">
        <v>2663.01</v>
      </c>
      <c r="D9" s="108">
        <v>3.04E-2</v>
      </c>
      <c r="E9" s="107">
        <v>2663.01</v>
      </c>
      <c r="F9" s="108">
        <v>2.87E-2</v>
      </c>
      <c r="G9" s="107">
        <v>0</v>
      </c>
    </row>
    <row r="10" spans="1:7" ht="30">
      <c r="A10" s="94">
        <v>5</v>
      </c>
      <c r="B10" s="106" t="s">
        <v>36</v>
      </c>
      <c r="C10" s="107">
        <v>0</v>
      </c>
      <c r="D10" s="108">
        <v>0</v>
      </c>
      <c r="E10" s="107">
        <v>0</v>
      </c>
      <c r="F10" s="108">
        <v>0</v>
      </c>
      <c r="G10" s="107">
        <v>0</v>
      </c>
    </row>
    <row r="11" spans="1:7" ht="30">
      <c r="A11" s="94">
        <v>6</v>
      </c>
      <c r="B11" s="106" t="s">
        <v>37</v>
      </c>
      <c r="C11" s="107">
        <v>2116.67</v>
      </c>
      <c r="D11" s="108">
        <v>2.4199999999999999E-2</v>
      </c>
      <c r="E11" s="107">
        <v>3520.83</v>
      </c>
      <c r="F11" s="108">
        <v>3.7900000000000003E-2</v>
      </c>
      <c r="G11" s="107">
        <v>1404.17</v>
      </c>
    </row>
    <row r="12" spans="1:7" ht="15.75">
      <c r="A12" s="94">
        <v>7</v>
      </c>
      <c r="B12" s="106" t="s">
        <v>38</v>
      </c>
      <c r="C12" s="109">
        <v>798.3</v>
      </c>
      <c r="D12" s="108">
        <v>9.1000000000000004E-3</v>
      </c>
      <c r="E12" s="109">
        <v>798.3</v>
      </c>
      <c r="F12" s="108">
        <v>8.6E-3</v>
      </c>
      <c r="G12" s="107">
        <v>0</v>
      </c>
    </row>
    <row r="13" spans="1:7" ht="15.75">
      <c r="A13" s="173" t="s">
        <v>39</v>
      </c>
      <c r="B13" s="174"/>
      <c r="C13" s="110">
        <v>87499</v>
      </c>
      <c r="D13" s="111">
        <v>1</v>
      </c>
      <c r="E13" s="110">
        <v>92799</v>
      </c>
      <c r="F13" s="111">
        <v>1</v>
      </c>
      <c r="G13" s="110">
        <v>5300</v>
      </c>
    </row>
    <row r="14" spans="1:7" ht="15">
      <c r="A14" s="97"/>
      <c r="B14" s="97"/>
      <c r="C14" s="98"/>
    </row>
    <row r="15" spans="1:7" ht="15">
      <c r="A15" s="99"/>
      <c r="B15" s="99"/>
      <c r="C15" s="93"/>
    </row>
    <row r="16" spans="1:7" ht="15.75">
      <c r="A16" s="100" t="s">
        <v>40</v>
      </c>
      <c r="B16" s="100"/>
      <c r="C16" s="104"/>
    </row>
    <row r="17" spans="1:3" ht="15.75" customHeight="1">
      <c r="A17" s="102" t="s">
        <v>41</v>
      </c>
      <c r="B17" s="102"/>
      <c r="C17" s="101"/>
    </row>
    <row r="18" spans="1:3" ht="15.75">
      <c r="A18" s="102"/>
      <c r="B18" s="102"/>
      <c r="C18" s="101"/>
    </row>
    <row r="19" spans="1:3" ht="15.75">
      <c r="A19" s="175" t="s">
        <v>51</v>
      </c>
      <c r="B19" s="175"/>
      <c r="C19" s="101"/>
    </row>
  </sheetData>
  <mergeCells count="7">
    <mergeCell ref="A1:G1"/>
    <mergeCell ref="E2:F2"/>
    <mergeCell ref="C2:D2"/>
    <mergeCell ref="A13:B13"/>
    <mergeCell ref="A19:B19"/>
    <mergeCell ref="A2:A4"/>
    <mergeCell ref="B2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W69"/>
  <sheetViews>
    <sheetView tabSelected="1" zoomScale="55" zoomScaleNormal="55" zoomScaleSheetLayoutView="55"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N1" sqref="N1:O1"/>
    </sheetView>
  </sheetViews>
  <sheetFormatPr defaultRowHeight="12.75"/>
  <cols>
    <col min="1" max="1" width="7.7109375" style="81" customWidth="1"/>
    <col min="2" max="2" width="78" style="1" customWidth="1"/>
    <col min="3" max="3" width="13" style="1" customWidth="1"/>
    <col min="4" max="4" width="16.28515625" style="1" customWidth="1"/>
    <col min="5" max="5" width="12" style="1" customWidth="1"/>
    <col min="6" max="6" width="18.85546875" style="1" customWidth="1"/>
    <col min="7" max="7" width="15.42578125" style="1" customWidth="1"/>
    <col min="8" max="8" width="12" style="1" customWidth="1"/>
    <col min="9" max="9" width="22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8.42578125" style="1" customWidth="1"/>
    <col min="14" max="14" width="39.140625" style="1" customWidth="1"/>
    <col min="15" max="15" width="19.7109375" style="5" customWidth="1"/>
    <col min="16" max="16" width="25.7109375" style="2" customWidth="1"/>
    <col min="17" max="17" width="29" style="2" customWidth="1"/>
    <col min="18" max="18" width="32.140625" style="2" customWidth="1"/>
    <col min="19" max="19" width="31.7109375" style="2" customWidth="1"/>
    <col min="20" max="23" width="9.140625" style="2"/>
    <col min="24" max="16384" width="9.140625" style="1"/>
  </cols>
  <sheetData>
    <row r="1" spans="1:23" ht="37.5" customHeight="1">
      <c r="N1" s="144"/>
      <c r="O1" s="144"/>
    </row>
    <row r="2" spans="1:23" ht="30" customHeight="1">
      <c r="A2" s="145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/>
    </row>
    <row r="3" spans="1:23" ht="81.75" customHeight="1">
      <c r="A3" s="168" t="s">
        <v>0</v>
      </c>
      <c r="B3" s="154" t="s">
        <v>1</v>
      </c>
      <c r="C3" s="150" t="s">
        <v>2</v>
      </c>
      <c r="D3" s="150" t="s">
        <v>23</v>
      </c>
      <c r="E3" s="150"/>
      <c r="F3" s="150"/>
      <c r="G3" s="150" t="s">
        <v>3</v>
      </c>
      <c r="H3" s="150"/>
      <c r="I3" s="150"/>
      <c r="J3" s="150" t="s">
        <v>4</v>
      </c>
      <c r="K3" s="150"/>
      <c r="L3" s="150"/>
      <c r="M3" s="151" t="s">
        <v>5</v>
      </c>
      <c r="N3" s="149" t="s">
        <v>6</v>
      </c>
      <c r="O3" s="150" t="s">
        <v>7</v>
      </c>
      <c r="P3" s="61"/>
    </row>
    <row r="4" spans="1:23" ht="15.75" customHeight="1">
      <c r="A4" s="168"/>
      <c r="B4" s="154"/>
      <c r="C4" s="150"/>
      <c r="D4" s="150" t="s">
        <v>17</v>
      </c>
      <c r="E4" s="150" t="s">
        <v>8</v>
      </c>
      <c r="F4" s="150" t="s">
        <v>18</v>
      </c>
      <c r="G4" s="150" t="s">
        <v>17</v>
      </c>
      <c r="H4" s="150" t="s">
        <v>8</v>
      </c>
      <c r="I4" s="150" t="s">
        <v>18</v>
      </c>
      <c r="J4" s="150" t="s">
        <v>17</v>
      </c>
      <c r="K4" s="150" t="s">
        <v>8</v>
      </c>
      <c r="L4" s="150" t="s">
        <v>18</v>
      </c>
      <c r="M4" s="152"/>
      <c r="N4" s="149"/>
      <c r="O4" s="150"/>
    </row>
    <row r="5" spans="1:23" ht="36.75" customHeight="1">
      <c r="A5" s="168"/>
      <c r="B5" s="154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2"/>
      <c r="N5" s="149"/>
      <c r="O5" s="150"/>
    </row>
    <row r="6" spans="1:23" ht="78" customHeight="1">
      <c r="A6" s="168"/>
      <c r="B6" s="154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3"/>
      <c r="N6" s="149"/>
      <c r="O6" s="150"/>
    </row>
    <row r="7" spans="1:23" s="3" customFormat="1" ht="24" customHeight="1">
      <c r="A7" s="82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</row>
    <row r="8" spans="1:23" s="34" customFormat="1" ht="24.75" customHeight="1">
      <c r="A8" s="157" t="s">
        <v>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5"/>
      <c r="Q8" s="15"/>
      <c r="R8" s="15"/>
      <c r="S8" s="15"/>
      <c r="T8" s="15"/>
      <c r="U8" s="15"/>
      <c r="V8" s="15"/>
      <c r="W8" s="15"/>
    </row>
    <row r="9" spans="1:23" s="34" customFormat="1" ht="19.5">
      <c r="A9" s="165" t="s">
        <v>21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5"/>
      <c r="Q9" s="15"/>
      <c r="R9" s="15"/>
      <c r="S9" s="15"/>
      <c r="T9" s="15"/>
      <c r="U9" s="15"/>
      <c r="V9" s="15"/>
      <c r="W9" s="15"/>
    </row>
    <row r="10" spans="1:23" s="6" customFormat="1" ht="19.5">
      <c r="A10" s="83"/>
      <c r="B10" s="49" t="s">
        <v>52</v>
      </c>
      <c r="C10" s="62"/>
      <c r="D10" s="36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40"/>
      <c r="P10" s="3"/>
      <c r="Q10" s="3"/>
      <c r="R10" s="3"/>
      <c r="S10" s="3"/>
      <c r="T10" s="3"/>
      <c r="U10" s="3"/>
      <c r="V10" s="3"/>
      <c r="W10" s="3"/>
    </row>
    <row r="11" spans="1:23" s="6" customFormat="1" ht="20.25">
      <c r="A11" s="84" t="s">
        <v>26</v>
      </c>
      <c r="B11" s="47" t="s">
        <v>53</v>
      </c>
      <c r="C11" s="41" t="s">
        <v>19</v>
      </c>
      <c r="D11" s="36">
        <f>F11/E11</f>
        <v>359.71304077186431</v>
      </c>
      <c r="E11" s="37">
        <v>3.2130000000000001</v>
      </c>
      <c r="F11" s="38">
        <v>1155.758</v>
      </c>
      <c r="G11" s="42">
        <f>I11/H11</f>
        <v>359.49806515198668</v>
      </c>
      <c r="H11" s="63">
        <v>3.2130000000000001</v>
      </c>
      <c r="I11" s="43">
        <v>1155.0672833333333</v>
      </c>
      <c r="J11" s="44">
        <f t="shared" ref="J11:L11" si="0">G11-D11</f>
        <v>-0.21497561987763447</v>
      </c>
      <c r="K11" s="19">
        <f t="shared" si="0"/>
        <v>0</v>
      </c>
      <c r="L11" s="20">
        <f t="shared" si="0"/>
        <v>-0.69071666666673082</v>
      </c>
      <c r="M11" s="72">
        <f t="shared" ref="M11:M33" si="1">(G11-D11)/D11</f>
        <v>-5.9763087659080844E-4</v>
      </c>
      <c r="N11" s="119"/>
      <c r="O11" s="46"/>
      <c r="P11" s="18"/>
      <c r="Q11" s="3"/>
      <c r="R11" s="3"/>
      <c r="S11" s="3"/>
      <c r="T11" s="3"/>
      <c r="U11" s="3"/>
      <c r="V11" s="3"/>
      <c r="W11" s="3"/>
    </row>
    <row r="12" spans="1:23" s="6" customFormat="1" ht="20.25">
      <c r="A12" s="84"/>
      <c r="B12" s="49" t="s">
        <v>101</v>
      </c>
      <c r="C12" s="41"/>
      <c r="D12" s="36"/>
      <c r="E12" s="37"/>
      <c r="F12" s="38"/>
      <c r="G12" s="42"/>
      <c r="H12" s="63"/>
      <c r="I12" s="43"/>
      <c r="J12" s="44"/>
      <c r="K12" s="19"/>
      <c r="L12" s="20"/>
      <c r="M12" s="72"/>
      <c r="N12" s="119"/>
      <c r="O12" s="46"/>
      <c r="P12" s="18"/>
      <c r="Q12" s="3"/>
      <c r="R12" s="3"/>
      <c r="S12" s="3"/>
      <c r="T12" s="3"/>
      <c r="U12" s="3"/>
      <c r="V12" s="3"/>
      <c r="W12" s="3"/>
    </row>
    <row r="13" spans="1:23" s="6" customFormat="1" ht="20.25">
      <c r="A13" s="84" t="s">
        <v>70</v>
      </c>
      <c r="B13" s="47" t="s">
        <v>102</v>
      </c>
      <c r="C13" s="41" t="s">
        <v>19</v>
      </c>
      <c r="D13" s="36">
        <f>F13/E13</f>
        <v>237.10361801624416</v>
      </c>
      <c r="E13" s="37">
        <v>4.0629999999999997</v>
      </c>
      <c r="F13" s="38">
        <v>963.35199999999998</v>
      </c>
      <c r="G13" s="42">
        <f>I13/H13</f>
        <v>236.94806793010093</v>
      </c>
      <c r="H13" s="63">
        <v>4.0629999999999997</v>
      </c>
      <c r="I13" s="43">
        <v>962.72</v>
      </c>
      <c r="J13" s="44">
        <f t="shared" ref="J13" si="2">G13-D13</f>
        <v>-0.15555008614322219</v>
      </c>
      <c r="K13" s="19">
        <f t="shared" ref="K13" si="3">H13-E13</f>
        <v>0</v>
      </c>
      <c r="L13" s="20">
        <f t="shared" ref="L13" si="4">I13-F13</f>
        <v>-0.63199999999994816</v>
      </c>
      <c r="M13" s="72">
        <f t="shared" ref="M13" si="5">(G13-D13)/D13</f>
        <v>-6.5604265107656573E-4</v>
      </c>
      <c r="N13" s="119"/>
      <c r="O13" s="46"/>
      <c r="P13" s="18"/>
      <c r="Q13" s="3"/>
      <c r="R13" s="3"/>
      <c r="S13" s="3"/>
      <c r="T13" s="3"/>
      <c r="U13" s="3"/>
      <c r="V13" s="3"/>
      <c r="W13" s="3"/>
    </row>
    <row r="14" spans="1:23" s="6" customFormat="1" ht="20.25">
      <c r="A14" s="84"/>
      <c r="B14" s="49" t="s">
        <v>54</v>
      </c>
      <c r="C14" s="41"/>
      <c r="D14" s="36"/>
      <c r="E14" s="37"/>
      <c r="F14" s="38"/>
      <c r="G14" s="42"/>
      <c r="H14" s="63"/>
      <c r="I14" s="43"/>
      <c r="J14" s="44"/>
      <c r="K14" s="19"/>
      <c r="L14" s="20"/>
      <c r="M14" s="72"/>
      <c r="N14" s="119"/>
      <c r="O14" s="46"/>
      <c r="P14" s="18"/>
      <c r="Q14" s="3"/>
      <c r="R14" s="3"/>
      <c r="S14" s="3"/>
      <c r="T14" s="3"/>
      <c r="U14" s="3"/>
      <c r="V14" s="3"/>
      <c r="W14" s="3"/>
    </row>
    <row r="15" spans="1:23" s="6" customFormat="1" ht="20.25">
      <c r="A15" s="84" t="s">
        <v>27</v>
      </c>
      <c r="B15" s="47" t="s">
        <v>55</v>
      </c>
      <c r="C15" s="41" t="s">
        <v>19</v>
      </c>
      <c r="D15" s="36">
        <f t="shared" ref="D15:D33" si="6">F15/E15</f>
        <v>373.54153543307086</v>
      </c>
      <c r="E15" s="37">
        <v>5.08</v>
      </c>
      <c r="F15" s="38">
        <v>1897.5909999999999</v>
      </c>
      <c r="G15" s="42">
        <f t="shared" ref="G15:G33" si="7">I15/H15</f>
        <v>373.39220800524942</v>
      </c>
      <c r="H15" s="63">
        <v>5.08</v>
      </c>
      <c r="I15" s="43">
        <v>1896.8324166666671</v>
      </c>
      <c r="J15" s="44">
        <f t="shared" ref="J15:L33" si="8">G15-D15</f>
        <v>-0.14932742782144715</v>
      </c>
      <c r="K15" s="19">
        <f t="shared" si="8"/>
        <v>0</v>
      </c>
      <c r="L15" s="20">
        <f t="shared" si="8"/>
        <v>-0.75858333333280825</v>
      </c>
      <c r="M15" s="72">
        <f t="shared" si="1"/>
        <v>-3.997612411383441E-4</v>
      </c>
      <c r="N15" s="119"/>
      <c r="O15" s="46"/>
      <c r="P15" s="18"/>
      <c r="Q15" s="3"/>
      <c r="R15" s="3"/>
      <c r="S15" s="3"/>
      <c r="T15" s="3"/>
      <c r="U15" s="3"/>
      <c r="V15" s="3"/>
      <c r="W15" s="3"/>
    </row>
    <row r="16" spans="1:23" s="6" customFormat="1" ht="20.25">
      <c r="A16" s="84" t="s">
        <v>28</v>
      </c>
      <c r="B16" s="47" t="s">
        <v>56</v>
      </c>
      <c r="C16" s="41" t="s">
        <v>19</v>
      </c>
      <c r="D16" s="36">
        <f t="shared" si="6"/>
        <v>380.3504291845494</v>
      </c>
      <c r="E16" s="37">
        <v>4.6599999999999993</v>
      </c>
      <c r="F16" s="38">
        <v>1772.433</v>
      </c>
      <c r="G16" s="42">
        <f t="shared" si="7"/>
        <v>380.22652896995709</v>
      </c>
      <c r="H16" s="63">
        <v>4.66</v>
      </c>
      <c r="I16" s="43">
        <v>1771.8556250000001</v>
      </c>
      <c r="J16" s="44">
        <f t="shared" si="8"/>
        <v>-0.12390021459231093</v>
      </c>
      <c r="K16" s="19">
        <f t="shared" si="8"/>
        <v>0</v>
      </c>
      <c r="L16" s="20">
        <f t="shared" si="8"/>
        <v>-0.5773749999998472</v>
      </c>
      <c r="M16" s="72">
        <f t="shared" si="1"/>
        <v>-3.2575279291243667E-4</v>
      </c>
      <c r="N16" s="119"/>
      <c r="O16" s="46"/>
      <c r="P16" s="18"/>
      <c r="Q16" s="3"/>
      <c r="R16" s="3"/>
      <c r="S16" s="3"/>
      <c r="T16" s="3"/>
      <c r="U16" s="3"/>
      <c r="V16" s="3"/>
      <c r="W16" s="3"/>
    </row>
    <row r="17" spans="1:23" s="6" customFormat="1" ht="20.25">
      <c r="A17" s="84"/>
      <c r="B17" s="123" t="s">
        <v>57</v>
      </c>
      <c r="C17" s="41"/>
      <c r="D17" s="36"/>
      <c r="E17" s="37"/>
      <c r="F17" s="38"/>
      <c r="G17" s="42"/>
      <c r="H17" s="63"/>
      <c r="I17" s="43"/>
      <c r="J17" s="44"/>
      <c r="K17" s="19"/>
      <c r="L17" s="20"/>
      <c r="M17" s="72"/>
      <c r="N17" s="119"/>
      <c r="O17" s="46"/>
      <c r="P17" s="18"/>
      <c r="Q17" s="3"/>
      <c r="R17" s="3"/>
      <c r="S17" s="3"/>
      <c r="T17" s="3"/>
      <c r="U17" s="3"/>
      <c r="V17" s="3"/>
      <c r="W17" s="3"/>
    </row>
    <row r="18" spans="1:23" s="6" customFormat="1" ht="20.25">
      <c r="A18" s="84" t="s">
        <v>71</v>
      </c>
      <c r="B18" s="47" t="s">
        <v>58</v>
      </c>
      <c r="C18" s="41" t="s">
        <v>19</v>
      </c>
      <c r="D18" s="36">
        <f t="shared" si="6"/>
        <v>464.77219626168227</v>
      </c>
      <c r="E18" s="37">
        <v>4.28</v>
      </c>
      <c r="F18" s="38">
        <v>1989.2250000000001</v>
      </c>
      <c r="G18" s="42">
        <f t="shared" si="7"/>
        <v>463.78838979750782</v>
      </c>
      <c r="H18" s="63">
        <v>4.28</v>
      </c>
      <c r="I18" s="43">
        <v>1985.0143083333335</v>
      </c>
      <c r="J18" s="44">
        <f t="shared" si="8"/>
        <v>-0.9838064641744495</v>
      </c>
      <c r="K18" s="19">
        <f t="shared" si="8"/>
        <v>0</v>
      </c>
      <c r="L18" s="20">
        <f t="shared" si="8"/>
        <v>-4.2106916666666621</v>
      </c>
      <c r="M18" s="72">
        <f t="shared" si="1"/>
        <v>-2.1167498230047601E-3</v>
      </c>
      <c r="N18" s="119"/>
      <c r="O18" s="46"/>
      <c r="P18" s="18"/>
      <c r="Q18" s="3"/>
      <c r="R18" s="3"/>
      <c r="S18" s="3"/>
      <c r="T18" s="3"/>
      <c r="U18" s="3"/>
      <c r="V18" s="3"/>
      <c r="W18" s="3"/>
    </row>
    <row r="19" spans="1:23" s="6" customFormat="1" ht="20.25">
      <c r="A19" s="84" t="s">
        <v>72</v>
      </c>
      <c r="B19" s="47" t="s">
        <v>59</v>
      </c>
      <c r="C19" s="41" t="s">
        <v>19</v>
      </c>
      <c r="D19" s="36">
        <f t="shared" si="6"/>
        <v>319.96818510484457</v>
      </c>
      <c r="E19" s="37">
        <v>1.383</v>
      </c>
      <c r="F19" s="38">
        <v>442.51600000000002</v>
      </c>
      <c r="G19" s="42">
        <f t="shared" si="7"/>
        <v>318.64153410460347</v>
      </c>
      <c r="H19" s="63">
        <v>1.383</v>
      </c>
      <c r="I19" s="43">
        <v>440.68124166666661</v>
      </c>
      <c r="J19" s="44">
        <f t="shared" si="8"/>
        <v>-1.3266510002410996</v>
      </c>
      <c r="K19" s="19">
        <f t="shared" si="8"/>
        <v>0</v>
      </c>
      <c r="L19" s="20">
        <f t="shared" si="8"/>
        <v>-1.8347583333334114</v>
      </c>
      <c r="M19" s="72">
        <f t="shared" si="1"/>
        <v>-4.1461965970347753E-3</v>
      </c>
      <c r="N19" s="119"/>
      <c r="O19" s="46"/>
      <c r="P19" s="18"/>
      <c r="Q19" s="3"/>
      <c r="R19" s="3"/>
      <c r="S19" s="3"/>
      <c r="T19" s="3"/>
      <c r="U19" s="3"/>
      <c r="V19" s="3"/>
      <c r="W19" s="3"/>
    </row>
    <row r="20" spans="1:23" s="6" customFormat="1" ht="20.25">
      <c r="A20" s="84"/>
      <c r="B20" s="123" t="s">
        <v>104</v>
      </c>
      <c r="C20" s="41"/>
      <c r="D20" s="36"/>
      <c r="E20" s="37"/>
      <c r="F20" s="38"/>
      <c r="G20" s="42"/>
      <c r="H20" s="63"/>
      <c r="I20" s="43"/>
      <c r="J20" s="44"/>
      <c r="K20" s="19"/>
      <c r="L20" s="20"/>
      <c r="M20" s="72"/>
      <c r="N20" s="119"/>
      <c r="O20" s="46"/>
      <c r="P20" s="18"/>
      <c r="Q20" s="3"/>
      <c r="R20" s="3"/>
      <c r="S20" s="3"/>
      <c r="T20" s="3"/>
      <c r="U20" s="3"/>
      <c r="V20" s="3"/>
      <c r="W20" s="3"/>
    </row>
    <row r="21" spans="1:23" s="6" customFormat="1" ht="20.25">
      <c r="A21" s="84" t="s">
        <v>73</v>
      </c>
      <c r="B21" s="47" t="s">
        <v>103</v>
      </c>
      <c r="C21" s="41" t="s">
        <v>19</v>
      </c>
      <c r="D21" s="36">
        <f t="shared" ref="D21" si="9">F21/E21</f>
        <v>386.11312883435585</v>
      </c>
      <c r="E21" s="37">
        <v>4.0750000000000002</v>
      </c>
      <c r="F21" s="38">
        <v>1573.4110000000001</v>
      </c>
      <c r="G21" s="42">
        <f t="shared" ref="G21" si="10">I21/H21</f>
        <v>385.86704662576687</v>
      </c>
      <c r="H21" s="63">
        <v>4.0750000000000002</v>
      </c>
      <c r="I21" s="43">
        <v>1572.4082150000002</v>
      </c>
      <c r="J21" s="44">
        <f t="shared" ref="J21" si="11">G21-D21</f>
        <v>-0.24608220858897312</v>
      </c>
      <c r="K21" s="19">
        <f t="shared" ref="K21" si="12">H21-E21</f>
        <v>0</v>
      </c>
      <c r="L21" s="20">
        <f t="shared" ref="L21" si="13">I21-F21</f>
        <v>-1.0027849999999034</v>
      </c>
      <c r="M21" s="72">
        <f t="shared" ref="M21" si="14">(G21-D21)/D21</f>
        <v>-6.373318859471971E-4</v>
      </c>
      <c r="N21" s="119"/>
      <c r="O21" s="46"/>
      <c r="P21" s="18"/>
      <c r="Q21" s="3"/>
      <c r="R21" s="3"/>
      <c r="S21" s="3"/>
      <c r="T21" s="3"/>
      <c r="U21" s="3"/>
      <c r="V21" s="3"/>
      <c r="W21" s="3"/>
    </row>
    <row r="22" spans="1:23" s="6" customFormat="1" ht="20.25">
      <c r="A22" s="84"/>
      <c r="B22" s="123" t="s">
        <v>60</v>
      </c>
      <c r="C22" s="41"/>
      <c r="D22" s="36"/>
      <c r="E22" s="37"/>
      <c r="F22" s="38"/>
      <c r="G22" s="42"/>
      <c r="H22" s="63"/>
      <c r="I22" s="43"/>
      <c r="J22" s="44"/>
      <c r="K22" s="19"/>
      <c r="L22" s="20"/>
      <c r="M22" s="72"/>
      <c r="N22" s="119"/>
      <c r="O22" s="46"/>
      <c r="P22" s="18"/>
      <c r="Q22" s="3"/>
      <c r="R22" s="3"/>
      <c r="S22" s="3"/>
      <c r="T22" s="3"/>
      <c r="U22" s="3"/>
      <c r="V22" s="3"/>
      <c r="W22" s="3"/>
    </row>
    <row r="23" spans="1:23" s="6" customFormat="1" ht="20.25">
      <c r="A23" s="84" t="s">
        <v>72</v>
      </c>
      <c r="B23" s="47" t="s">
        <v>61</v>
      </c>
      <c r="C23" s="41" t="s">
        <v>19</v>
      </c>
      <c r="D23" s="36">
        <f t="shared" si="6"/>
        <v>376.45969773299748</v>
      </c>
      <c r="E23" s="37">
        <v>3.97</v>
      </c>
      <c r="F23" s="38">
        <v>1494.5450000000001</v>
      </c>
      <c r="G23" s="42">
        <f t="shared" si="7"/>
        <v>376.40286733837115</v>
      </c>
      <c r="H23" s="63">
        <v>3.97</v>
      </c>
      <c r="I23" s="43">
        <v>1494.3193833333335</v>
      </c>
      <c r="J23" s="44">
        <f t="shared" si="8"/>
        <v>-5.6830394626331326E-2</v>
      </c>
      <c r="K23" s="19">
        <f t="shared" si="8"/>
        <v>0</v>
      </c>
      <c r="L23" s="20">
        <f t="shared" si="8"/>
        <v>-0.2256166666666104</v>
      </c>
      <c r="M23" s="72">
        <f t="shared" si="1"/>
        <v>-1.5096010268445272E-4</v>
      </c>
      <c r="N23" s="119"/>
      <c r="O23" s="46"/>
      <c r="P23" s="18"/>
      <c r="Q23" s="3"/>
      <c r="R23" s="3"/>
      <c r="S23" s="3"/>
      <c r="T23" s="3"/>
      <c r="U23" s="3"/>
      <c r="V23" s="3"/>
      <c r="W23" s="3"/>
    </row>
    <row r="24" spans="1:23" s="6" customFormat="1" ht="20.25">
      <c r="A24" s="84"/>
      <c r="B24" s="123" t="s">
        <v>62</v>
      </c>
      <c r="C24" s="41"/>
      <c r="D24" s="36"/>
      <c r="E24" s="37"/>
      <c r="F24" s="38"/>
      <c r="G24" s="42"/>
      <c r="H24" s="63"/>
      <c r="I24" s="43"/>
      <c r="J24" s="44"/>
      <c r="K24" s="19"/>
      <c r="L24" s="20"/>
      <c r="M24" s="72"/>
      <c r="N24" s="119"/>
      <c r="O24" s="46"/>
      <c r="P24" s="18"/>
      <c r="Q24" s="3"/>
      <c r="R24" s="3"/>
      <c r="S24" s="3"/>
      <c r="T24" s="3"/>
      <c r="U24" s="3"/>
      <c r="V24" s="3"/>
      <c r="W24" s="3"/>
    </row>
    <row r="25" spans="1:23" s="6" customFormat="1" ht="20.25">
      <c r="A25" s="84" t="s">
        <v>73</v>
      </c>
      <c r="B25" s="47" t="s">
        <v>63</v>
      </c>
      <c r="C25" s="41" t="s">
        <v>19</v>
      </c>
      <c r="D25" s="36">
        <f t="shared" si="6"/>
        <v>391.97790304396847</v>
      </c>
      <c r="E25" s="37">
        <v>4.4349999999999996</v>
      </c>
      <c r="F25" s="38">
        <v>1738.422</v>
      </c>
      <c r="G25" s="42">
        <f t="shared" si="7"/>
        <v>391.56964299135672</v>
      </c>
      <c r="H25" s="63">
        <v>4.4349999999999996</v>
      </c>
      <c r="I25" s="43">
        <v>1736.611366666667</v>
      </c>
      <c r="J25" s="44">
        <f t="shared" si="8"/>
        <v>-0.40826005261175169</v>
      </c>
      <c r="K25" s="19">
        <f t="shared" si="8"/>
        <v>0</v>
      </c>
      <c r="L25" s="20">
        <f t="shared" si="8"/>
        <v>-1.810633333333044</v>
      </c>
      <c r="M25" s="72">
        <f t="shared" si="1"/>
        <v>-1.0415384373489974E-3</v>
      </c>
      <c r="N25" s="119"/>
      <c r="O25" s="46"/>
      <c r="P25" s="18"/>
      <c r="Q25" s="3"/>
      <c r="R25" s="3"/>
      <c r="S25" s="3"/>
      <c r="T25" s="3"/>
      <c r="U25" s="3"/>
      <c r="V25" s="3"/>
      <c r="W25" s="3"/>
    </row>
    <row r="26" spans="1:23" s="6" customFormat="1" ht="20.25">
      <c r="A26" s="84" t="s">
        <v>74</v>
      </c>
      <c r="B26" s="47" t="s">
        <v>105</v>
      </c>
      <c r="C26" s="41" t="s">
        <v>19</v>
      </c>
      <c r="D26" s="36">
        <f t="shared" ref="D26" si="15">F26/E26</f>
        <v>309.59484096198605</v>
      </c>
      <c r="E26" s="37">
        <v>5.1559999999999997</v>
      </c>
      <c r="F26" s="38">
        <v>1596.271</v>
      </c>
      <c r="G26" s="42">
        <f t="shared" ref="G26" si="16">I26/H26</f>
        <v>308.78620830100857</v>
      </c>
      <c r="H26" s="63">
        <v>5.1559999999999997</v>
      </c>
      <c r="I26" s="43">
        <v>1592.10169</v>
      </c>
      <c r="J26" s="44">
        <f t="shared" ref="J26" si="17">G26-D26</f>
        <v>-0.8086326609774801</v>
      </c>
      <c r="K26" s="19">
        <f t="shared" ref="K26" si="18">H26-E26</f>
        <v>0</v>
      </c>
      <c r="L26" s="20">
        <f t="shared" ref="L26" si="19">I26-F26</f>
        <v>-4.1693099999999959</v>
      </c>
      <c r="M26" s="72">
        <f t="shared" ref="M26" si="20">(G26-D26)/D26</f>
        <v>-2.6119061237094999E-3</v>
      </c>
      <c r="N26" s="119"/>
      <c r="O26" s="46"/>
      <c r="P26" s="18"/>
      <c r="Q26" s="3"/>
      <c r="R26" s="3"/>
      <c r="S26" s="3"/>
      <c r="T26" s="3"/>
      <c r="U26" s="3"/>
      <c r="V26" s="3"/>
      <c r="W26" s="3"/>
    </row>
    <row r="27" spans="1:23" s="6" customFormat="1" ht="20.25">
      <c r="A27" s="84"/>
      <c r="B27" s="123" t="s">
        <v>64</v>
      </c>
      <c r="C27" s="41"/>
      <c r="D27" s="36"/>
      <c r="E27" s="37"/>
      <c r="F27" s="38"/>
      <c r="G27" s="42"/>
      <c r="H27" s="63"/>
      <c r="I27" s="43"/>
      <c r="J27" s="44"/>
      <c r="K27" s="19"/>
      <c r="L27" s="20"/>
      <c r="M27" s="72"/>
      <c r="N27" s="119"/>
      <c r="O27" s="46"/>
      <c r="P27" s="18"/>
      <c r="Q27" s="3"/>
      <c r="R27" s="3"/>
      <c r="S27" s="3"/>
      <c r="T27" s="3"/>
      <c r="U27" s="3"/>
      <c r="V27" s="3"/>
      <c r="W27" s="3"/>
    </row>
    <row r="28" spans="1:23" s="6" customFormat="1" ht="20.25">
      <c r="A28" s="84" t="s">
        <v>75</v>
      </c>
      <c r="B28" s="47" t="s">
        <v>65</v>
      </c>
      <c r="C28" s="41" t="s">
        <v>19</v>
      </c>
      <c r="D28" s="36">
        <f t="shared" si="6"/>
        <v>411.31641436628075</v>
      </c>
      <c r="E28" s="37">
        <v>3.3690000000000002</v>
      </c>
      <c r="F28" s="38">
        <v>1385.7249999999999</v>
      </c>
      <c r="G28" s="42">
        <f t="shared" si="7"/>
        <v>410.98656376768582</v>
      </c>
      <c r="H28" s="63">
        <v>3.3690000000000002</v>
      </c>
      <c r="I28" s="43">
        <v>1384.6137333333336</v>
      </c>
      <c r="J28" s="44">
        <f t="shared" si="8"/>
        <v>-0.32985059859493049</v>
      </c>
      <c r="K28" s="19">
        <f t="shared" si="8"/>
        <v>0</v>
      </c>
      <c r="L28" s="20">
        <f t="shared" si="8"/>
        <v>-1.1112666666663245</v>
      </c>
      <c r="M28" s="72">
        <f t="shared" si="1"/>
        <v>-8.0193881662402055E-4</v>
      </c>
      <c r="N28" s="119"/>
      <c r="O28" s="46"/>
      <c r="P28" s="18"/>
      <c r="Q28" s="3"/>
      <c r="R28" s="3"/>
      <c r="S28" s="3"/>
      <c r="T28" s="3"/>
      <c r="U28" s="3"/>
      <c r="V28" s="3"/>
      <c r="W28" s="3"/>
    </row>
    <row r="29" spans="1:23" s="6" customFormat="1" ht="20.25">
      <c r="A29" s="84"/>
      <c r="B29" s="123" t="s">
        <v>24</v>
      </c>
      <c r="C29" s="41"/>
      <c r="D29" s="36"/>
      <c r="E29" s="37"/>
      <c r="F29" s="38"/>
      <c r="G29" s="42"/>
      <c r="H29" s="63"/>
      <c r="I29" s="43"/>
      <c r="J29" s="44"/>
      <c r="K29" s="19"/>
      <c r="L29" s="20"/>
      <c r="M29" s="72"/>
      <c r="N29" s="119"/>
      <c r="O29" s="46"/>
      <c r="P29" s="18"/>
      <c r="Q29" s="3"/>
      <c r="R29" s="3"/>
      <c r="S29" s="3"/>
      <c r="T29" s="3"/>
      <c r="U29" s="3"/>
      <c r="V29" s="3"/>
      <c r="W29" s="3"/>
    </row>
    <row r="30" spans="1:23" s="6" customFormat="1" ht="20.25">
      <c r="A30" s="84" t="s">
        <v>76</v>
      </c>
      <c r="B30" s="47" t="s">
        <v>66</v>
      </c>
      <c r="C30" s="41" t="s">
        <v>19</v>
      </c>
      <c r="D30" s="36">
        <f t="shared" si="6"/>
        <v>420.71147161066051</v>
      </c>
      <c r="E30" s="37">
        <v>1.726</v>
      </c>
      <c r="F30" s="38">
        <v>726.14800000000002</v>
      </c>
      <c r="G30" s="42">
        <f t="shared" si="7"/>
        <v>420.49638856701432</v>
      </c>
      <c r="H30" s="63">
        <v>1.726</v>
      </c>
      <c r="I30" s="43">
        <v>725.77676666666673</v>
      </c>
      <c r="J30" s="44">
        <f t="shared" si="8"/>
        <v>-0.2150830436461888</v>
      </c>
      <c r="K30" s="19">
        <f t="shared" si="8"/>
        <v>0</v>
      </c>
      <c r="L30" s="20">
        <f t="shared" si="8"/>
        <v>-0.37123333333329356</v>
      </c>
      <c r="M30" s="72">
        <f t="shared" si="1"/>
        <v>-5.1123646051951096E-4</v>
      </c>
      <c r="N30" s="119"/>
      <c r="O30" s="46"/>
      <c r="P30" s="18"/>
      <c r="Q30" s="3"/>
      <c r="R30" s="3"/>
      <c r="S30" s="3"/>
      <c r="T30" s="3"/>
      <c r="U30" s="3"/>
      <c r="V30" s="3"/>
      <c r="W30" s="3"/>
    </row>
    <row r="31" spans="1:23" s="6" customFormat="1" ht="20.25">
      <c r="A31" s="84" t="s">
        <v>77</v>
      </c>
      <c r="B31" s="47" t="s">
        <v>67</v>
      </c>
      <c r="C31" s="41" t="s">
        <v>19</v>
      </c>
      <c r="D31" s="36">
        <f t="shared" si="6"/>
        <v>433.46966666666663</v>
      </c>
      <c r="E31" s="37">
        <v>3</v>
      </c>
      <c r="F31" s="38">
        <v>1300.4089999999999</v>
      </c>
      <c r="G31" s="42">
        <f t="shared" si="7"/>
        <v>432.4793694444445</v>
      </c>
      <c r="H31" s="63">
        <v>3</v>
      </c>
      <c r="I31" s="43">
        <v>1297.4381083333335</v>
      </c>
      <c r="J31" s="44">
        <f t="shared" si="8"/>
        <v>-0.99029722222212513</v>
      </c>
      <c r="K31" s="19">
        <f t="shared" si="8"/>
        <v>0</v>
      </c>
      <c r="L31" s="20">
        <f t="shared" si="8"/>
        <v>-2.9708916666663754</v>
      </c>
      <c r="M31" s="72">
        <f t="shared" si="1"/>
        <v>-2.2845825172437099E-3</v>
      </c>
      <c r="N31" s="119"/>
      <c r="O31" s="46"/>
      <c r="P31" s="18"/>
      <c r="Q31" s="3"/>
      <c r="R31" s="3"/>
      <c r="S31" s="3"/>
      <c r="T31" s="3"/>
      <c r="U31" s="3"/>
      <c r="V31" s="3"/>
      <c r="W31" s="3"/>
    </row>
    <row r="32" spans="1:23" s="6" customFormat="1" ht="20.25">
      <c r="A32" s="84"/>
      <c r="B32" s="123" t="s">
        <v>68</v>
      </c>
      <c r="C32" s="41"/>
      <c r="D32" s="36"/>
      <c r="E32" s="37"/>
      <c r="F32" s="38"/>
      <c r="G32" s="42"/>
      <c r="H32" s="63"/>
      <c r="I32" s="43"/>
      <c r="J32" s="44"/>
      <c r="K32" s="19"/>
      <c r="L32" s="20"/>
      <c r="M32" s="72"/>
      <c r="N32" s="119"/>
      <c r="O32" s="46"/>
      <c r="P32" s="18"/>
      <c r="Q32" s="3"/>
      <c r="R32" s="3"/>
      <c r="S32" s="3"/>
      <c r="T32" s="3"/>
      <c r="U32" s="3"/>
      <c r="V32" s="3"/>
      <c r="W32" s="3"/>
    </row>
    <row r="33" spans="1:23" s="6" customFormat="1" ht="20.25">
      <c r="A33" s="84" t="s">
        <v>78</v>
      </c>
      <c r="B33" s="47" t="s">
        <v>69</v>
      </c>
      <c r="C33" s="41" t="s">
        <v>19</v>
      </c>
      <c r="D33" s="36">
        <f t="shared" si="6"/>
        <v>413.40993071593533</v>
      </c>
      <c r="E33" s="37">
        <v>4.33</v>
      </c>
      <c r="F33" s="38">
        <v>1790.0650000000001</v>
      </c>
      <c r="G33" s="42">
        <f t="shared" si="7"/>
        <v>413.38298113933797</v>
      </c>
      <c r="H33" s="63">
        <v>4.33</v>
      </c>
      <c r="I33" s="43">
        <v>1789.9483083333334</v>
      </c>
      <c r="J33" s="44">
        <f t="shared" si="8"/>
        <v>-2.6949576597360192E-2</v>
      </c>
      <c r="K33" s="19">
        <f t="shared" si="8"/>
        <v>0</v>
      </c>
      <c r="L33" s="20">
        <f t="shared" si="8"/>
        <v>-0.11669166666661113</v>
      </c>
      <c r="M33" s="72">
        <f t="shared" si="1"/>
        <v>-6.5188508052260472E-5</v>
      </c>
      <c r="N33" s="119"/>
      <c r="O33" s="46"/>
      <c r="P33" s="18"/>
      <c r="Q33" s="3"/>
      <c r="R33" s="3"/>
      <c r="S33" s="3"/>
      <c r="T33" s="3"/>
      <c r="U33" s="3"/>
      <c r="V33" s="3"/>
      <c r="W33" s="3"/>
    </row>
    <row r="34" spans="1:23" s="6" customFormat="1" ht="20.25">
      <c r="A34" s="84"/>
      <c r="B34" s="123" t="s">
        <v>106</v>
      </c>
      <c r="C34" s="41"/>
      <c r="D34" s="36"/>
      <c r="E34" s="37"/>
      <c r="F34" s="38"/>
      <c r="G34" s="42"/>
      <c r="H34" s="63"/>
      <c r="I34" s="43"/>
      <c r="J34" s="44"/>
      <c r="K34" s="19"/>
      <c r="L34" s="20"/>
      <c r="M34" s="72"/>
      <c r="N34" s="119"/>
      <c r="O34" s="46"/>
      <c r="P34" s="18"/>
      <c r="Q34" s="3"/>
      <c r="R34" s="3"/>
      <c r="S34" s="3"/>
      <c r="T34" s="3"/>
      <c r="U34" s="3"/>
      <c r="V34" s="3"/>
      <c r="W34" s="3"/>
    </row>
    <row r="35" spans="1:23" s="6" customFormat="1" ht="20.25">
      <c r="A35" s="84" t="s">
        <v>79</v>
      </c>
      <c r="B35" s="47" t="s">
        <v>107</v>
      </c>
      <c r="C35" s="41" t="s">
        <v>19</v>
      </c>
      <c r="D35" s="36">
        <f t="shared" ref="D35" si="21">F35/E35</f>
        <v>426.19660194174759</v>
      </c>
      <c r="E35" s="37">
        <v>2.06</v>
      </c>
      <c r="F35" s="38">
        <v>877.96500000000003</v>
      </c>
      <c r="G35" s="42">
        <f t="shared" ref="G35" si="22">I35/H35</f>
        <v>425.65942233009707</v>
      </c>
      <c r="H35" s="63">
        <v>2.06</v>
      </c>
      <c r="I35" s="43">
        <v>876.85841000000005</v>
      </c>
      <c r="J35" s="44">
        <f t="shared" ref="J35" si="23">G35-D35</f>
        <v>-0.5371796116505152</v>
      </c>
      <c r="K35" s="19">
        <f t="shared" ref="K35" si="24">H35-E35</f>
        <v>0</v>
      </c>
      <c r="L35" s="20">
        <f t="shared" ref="L35" si="25">I35-F35</f>
        <v>-1.1065899999999829</v>
      </c>
      <c r="M35" s="72">
        <f t="shared" ref="M35" si="26">(G35-D35)/D35</f>
        <v>-1.2604033190389836E-3</v>
      </c>
      <c r="N35" s="119"/>
      <c r="O35" s="46"/>
      <c r="P35" s="18"/>
      <c r="Q35" s="3"/>
      <c r="R35" s="3"/>
      <c r="S35" s="3"/>
      <c r="T35" s="3"/>
      <c r="U35" s="3"/>
      <c r="V35" s="3"/>
      <c r="W35" s="3"/>
    </row>
    <row r="36" spans="1:23" s="32" customFormat="1" ht="19.5">
      <c r="A36" s="85"/>
      <c r="B36" s="21" t="s">
        <v>10</v>
      </c>
      <c r="C36" s="22"/>
      <c r="D36" s="27"/>
      <c r="E36" s="26">
        <f>SUM(E11:E35)</f>
        <v>54.8</v>
      </c>
      <c r="F36" s="24">
        <f>SUM(F11:F35)</f>
        <v>20703.835999999999</v>
      </c>
      <c r="G36" s="26"/>
      <c r="H36" s="26">
        <f>SUM(H11:H35)</f>
        <v>54.8</v>
      </c>
      <c r="I36" s="24">
        <f>SUM(I11:I35)</f>
        <v>20682.246856666665</v>
      </c>
      <c r="J36" s="26"/>
      <c r="K36" s="24">
        <f>SUM(K11:K11)</f>
        <v>0</v>
      </c>
      <c r="L36" s="29">
        <f>SUM(L11:L35)</f>
        <v>-21.589143333331549</v>
      </c>
      <c r="M36" s="30"/>
      <c r="N36" s="23"/>
      <c r="O36" s="25"/>
      <c r="P36" s="31"/>
      <c r="Q36" s="31"/>
      <c r="R36" s="31"/>
      <c r="S36" s="31"/>
      <c r="T36" s="31"/>
      <c r="U36" s="31"/>
      <c r="V36" s="31"/>
      <c r="W36" s="31"/>
    </row>
    <row r="37" spans="1:23" s="32" customFormat="1" ht="19.5">
      <c r="A37" s="165" t="s">
        <v>82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31"/>
      <c r="Q37" s="31"/>
      <c r="R37" s="31"/>
      <c r="S37" s="31"/>
      <c r="T37" s="31"/>
      <c r="U37" s="31"/>
      <c r="V37" s="31"/>
      <c r="W37" s="31"/>
    </row>
    <row r="38" spans="1:23" s="32" customFormat="1" ht="39">
      <c r="A38" s="130" t="s">
        <v>80</v>
      </c>
      <c r="B38" s="125" t="s">
        <v>83</v>
      </c>
      <c r="C38" s="41" t="s">
        <v>19</v>
      </c>
      <c r="D38" s="36">
        <f t="shared" ref="D38" si="27">F38/E38</f>
        <v>530.44205558468798</v>
      </c>
      <c r="E38" s="37">
        <v>1.907</v>
      </c>
      <c r="F38" s="38">
        <v>1011.5529999999999</v>
      </c>
      <c r="G38" s="42">
        <f t="shared" ref="G38" si="28">I38/H38</f>
        <v>530.25832896346799</v>
      </c>
      <c r="H38" s="63">
        <v>1.907</v>
      </c>
      <c r="I38" s="43">
        <v>1011.2026333333334</v>
      </c>
      <c r="J38" s="44">
        <f t="shared" ref="J38:L38" si="29">G38-D38</f>
        <v>-0.18372662121998928</v>
      </c>
      <c r="K38" s="19">
        <f t="shared" si="29"/>
        <v>0</v>
      </c>
      <c r="L38" s="20">
        <f t="shared" si="29"/>
        <v>-0.35036666666644578</v>
      </c>
      <c r="M38" s="72">
        <f t="shared" ref="M38" si="30">(G38-D38)/D38</f>
        <v>-3.4636511054440014E-4</v>
      </c>
      <c r="N38" s="129"/>
      <c r="O38" s="35"/>
      <c r="P38" s="31"/>
      <c r="Q38" s="31"/>
      <c r="R38" s="31"/>
      <c r="S38" s="31"/>
      <c r="T38" s="31"/>
      <c r="U38" s="31"/>
      <c r="V38" s="31"/>
      <c r="W38" s="31"/>
    </row>
    <row r="39" spans="1:23" s="32" customFormat="1" ht="19.5">
      <c r="A39" s="85"/>
      <c r="B39" s="21"/>
      <c r="C39" s="22"/>
      <c r="D39" s="27"/>
      <c r="E39" s="26">
        <f>E38</f>
        <v>1.907</v>
      </c>
      <c r="F39" s="24">
        <f>F38</f>
        <v>1011.5529999999999</v>
      </c>
      <c r="G39" s="26"/>
      <c r="H39" s="26">
        <f>H38</f>
        <v>1.907</v>
      </c>
      <c r="I39" s="24">
        <f>I38</f>
        <v>1011.2026333333334</v>
      </c>
      <c r="J39" s="26"/>
      <c r="K39" s="24">
        <f>SUM(K16:K16)</f>
        <v>0</v>
      </c>
      <c r="L39" s="29">
        <f>L38</f>
        <v>-0.35036666666644578</v>
      </c>
      <c r="M39" s="30"/>
      <c r="N39" s="23"/>
      <c r="O39" s="25"/>
      <c r="P39" s="31"/>
      <c r="Q39" s="31"/>
      <c r="R39" s="31"/>
      <c r="S39" s="31"/>
      <c r="T39" s="31"/>
      <c r="U39" s="31"/>
      <c r="V39" s="31"/>
      <c r="W39" s="31"/>
    </row>
    <row r="40" spans="1:23" s="34" customFormat="1" ht="19.5">
      <c r="A40" s="167" t="s">
        <v>25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5"/>
      <c r="Q40" s="15"/>
      <c r="R40" s="15"/>
      <c r="S40" s="15"/>
      <c r="T40" s="15"/>
      <c r="U40" s="15"/>
      <c r="V40" s="15"/>
      <c r="W40" s="15"/>
    </row>
    <row r="41" spans="1:23" s="34" customFormat="1" ht="19.5">
      <c r="A41" s="86"/>
      <c r="B41" s="49" t="s">
        <v>108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4"/>
      <c r="P41" s="15"/>
      <c r="Q41" s="15"/>
      <c r="R41" s="15"/>
      <c r="S41" s="15"/>
      <c r="T41" s="15"/>
      <c r="U41" s="15"/>
      <c r="V41" s="15"/>
      <c r="W41" s="15"/>
    </row>
    <row r="42" spans="1:23" s="34" customFormat="1" ht="19.5">
      <c r="A42" s="121" t="s">
        <v>81</v>
      </c>
      <c r="B42" s="47" t="s">
        <v>109</v>
      </c>
      <c r="C42" s="67" t="s">
        <v>20</v>
      </c>
      <c r="D42" s="36">
        <f t="shared" ref="D42" si="31">F42/E42</f>
        <v>447.22</v>
      </c>
      <c r="E42" s="131">
        <v>1</v>
      </c>
      <c r="F42" s="38">
        <v>447.22</v>
      </c>
      <c r="G42" s="42">
        <f>I42/H42</f>
        <v>446.05419999999998</v>
      </c>
      <c r="H42" s="66">
        <v>1</v>
      </c>
      <c r="I42" s="43">
        <v>446.05419999999998</v>
      </c>
      <c r="J42" s="19">
        <f t="shared" ref="J42" si="32">G42-D42</f>
        <v>-1.165800000000047</v>
      </c>
      <c r="K42" s="19">
        <f t="shared" ref="K42" si="33">H42-E42</f>
        <v>0</v>
      </c>
      <c r="L42" s="20">
        <f t="shared" ref="L42" si="34">I42-F42</f>
        <v>-1.165800000000047</v>
      </c>
      <c r="M42" s="72">
        <f t="shared" ref="M42" si="35">(G42-D42)/D42</f>
        <v>-2.6067707168732322E-3</v>
      </c>
      <c r="N42" s="65"/>
      <c r="O42" s="64"/>
      <c r="P42" s="15"/>
      <c r="Q42" s="15"/>
      <c r="R42" s="15"/>
      <c r="S42" s="15"/>
      <c r="T42" s="15"/>
      <c r="U42" s="15"/>
      <c r="V42" s="15"/>
      <c r="W42" s="15"/>
    </row>
    <row r="43" spans="1:23" s="34" customFormat="1" ht="19.5">
      <c r="A43" s="86"/>
      <c r="B43" s="49" t="s">
        <v>110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64"/>
      <c r="P43" s="15"/>
      <c r="Q43" s="15"/>
      <c r="R43" s="15"/>
      <c r="S43" s="15"/>
      <c r="T43" s="15"/>
      <c r="U43" s="15"/>
      <c r="V43" s="15"/>
      <c r="W43" s="15"/>
    </row>
    <row r="44" spans="1:23" s="34" customFormat="1" ht="19.5">
      <c r="A44" s="121" t="s">
        <v>113</v>
      </c>
      <c r="B44" s="47" t="s">
        <v>111</v>
      </c>
      <c r="C44" s="67" t="s">
        <v>20</v>
      </c>
      <c r="D44" s="36">
        <f t="shared" ref="D44" si="36">F44/E44</f>
        <v>749.86</v>
      </c>
      <c r="E44" s="131">
        <v>1</v>
      </c>
      <c r="F44" s="38">
        <v>749.86</v>
      </c>
      <c r="G44" s="42">
        <f>I44/H44</f>
        <v>748.684978</v>
      </c>
      <c r="H44" s="66">
        <v>1</v>
      </c>
      <c r="I44" s="43">
        <v>748.684978</v>
      </c>
      <c r="J44" s="19">
        <f t="shared" ref="J44" si="37">G44-D44</f>
        <v>-1.1750220000000127</v>
      </c>
      <c r="K44" s="19">
        <f t="shared" ref="K44" si="38">H44-E44</f>
        <v>0</v>
      </c>
      <c r="L44" s="20">
        <f t="shared" ref="L44" si="39">I44-F44</f>
        <v>-1.1750220000000127</v>
      </c>
      <c r="M44" s="72">
        <f t="shared" ref="M44" si="40">(G44-D44)/D44</f>
        <v>-1.5669885045208607E-3</v>
      </c>
      <c r="N44" s="65"/>
      <c r="O44" s="64"/>
      <c r="P44" s="15"/>
      <c r="Q44" s="15"/>
      <c r="R44" s="15"/>
      <c r="S44" s="15"/>
      <c r="T44" s="15"/>
      <c r="U44" s="15"/>
      <c r="V44" s="15"/>
      <c r="W44" s="15"/>
    </row>
    <row r="45" spans="1:23" s="9" customFormat="1" ht="19.5">
      <c r="A45" s="86"/>
      <c r="B45" s="49" t="s">
        <v>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64"/>
      <c r="P45" s="8"/>
      <c r="Q45" s="8"/>
      <c r="R45" s="8"/>
      <c r="S45" s="8"/>
      <c r="T45" s="8"/>
      <c r="U45" s="8"/>
      <c r="V45" s="8"/>
      <c r="W45" s="8"/>
    </row>
    <row r="46" spans="1:23" s="9" customFormat="1" ht="19.5">
      <c r="A46" s="121" t="s">
        <v>114</v>
      </c>
      <c r="B46" s="47" t="s">
        <v>84</v>
      </c>
      <c r="C46" s="67" t="s">
        <v>20</v>
      </c>
      <c r="D46" s="36">
        <f t="shared" ref="D46" si="41">F46/E46</f>
        <v>373.73</v>
      </c>
      <c r="E46" s="131">
        <v>1</v>
      </c>
      <c r="F46" s="38">
        <v>373.73</v>
      </c>
      <c r="G46" s="42">
        <f>I46/H46</f>
        <v>373.33590000000004</v>
      </c>
      <c r="H46" s="66">
        <v>1</v>
      </c>
      <c r="I46" s="43">
        <v>373.33590000000004</v>
      </c>
      <c r="J46" s="19">
        <f t="shared" ref="J46:L46" si="42">G46-D46</f>
        <v>-0.39409999999998035</v>
      </c>
      <c r="K46" s="19">
        <f t="shared" si="42"/>
        <v>0</v>
      </c>
      <c r="L46" s="20">
        <f t="shared" si="42"/>
        <v>-0.39409999999998035</v>
      </c>
      <c r="M46" s="72">
        <f t="shared" ref="M46" si="43">(G46-D46)/D46</f>
        <v>-1.0545045888742685E-3</v>
      </c>
      <c r="N46" s="119"/>
      <c r="O46" s="64"/>
      <c r="P46" s="8"/>
      <c r="Q46" s="8"/>
      <c r="R46" s="8"/>
      <c r="S46" s="8"/>
      <c r="T46" s="8"/>
      <c r="U46" s="8"/>
      <c r="V46" s="8"/>
      <c r="W46" s="8"/>
    </row>
    <row r="47" spans="1:23" s="9" customFormat="1" ht="19.5">
      <c r="A47" s="86"/>
      <c r="B47" s="49" t="s">
        <v>60</v>
      </c>
      <c r="C47" s="64"/>
      <c r="D47" s="36"/>
      <c r="E47" s="37"/>
      <c r="F47" s="38"/>
      <c r="G47" s="42"/>
      <c r="H47" s="64"/>
      <c r="I47" s="64"/>
      <c r="J47" s="64"/>
      <c r="K47" s="64"/>
      <c r="L47" s="64"/>
      <c r="M47" s="64"/>
      <c r="N47" s="120"/>
      <c r="O47" s="64"/>
      <c r="P47" s="8"/>
      <c r="Q47" s="8"/>
      <c r="R47" s="8"/>
      <c r="S47" s="8"/>
      <c r="T47" s="8"/>
      <c r="U47" s="8"/>
      <c r="V47" s="8"/>
      <c r="W47" s="8"/>
    </row>
    <row r="48" spans="1:23" s="32" customFormat="1" ht="19.5">
      <c r="A48" s="88" t="s">
        <v>115</v>
      </c>
      <c r="B48" s="47" t="s">
        <v>85</v>
      </c>
      <c r="C48" s="67" t="s">
        <v>20</v>
      </c>
      <c r="D48" s="36">
        <f t="shared" ref="D48:D50" si="44">F48/E48</f>
        <v>122.36</v>
      </c>
      <c r="E48" s="131">
        <v>1</v>
      </c>
      <c r="F48" s="38">
        <v>122.36</v>
      </c>
      <c r="G48" s="42">
        <f t="shared" ref="G48" si="45">I48/H48</f>
        <v>122.18800833333334</v>
      </c>
      <c r="H48" s="66">
        <v>1</v>
      </c>
      <c r="I48" s="43">
        <v>122.18800833333334</v>
      </c>
      <c r="J48" s="19">
        <f t="shared" ref="J48:L48" si="46">G48-D48</f>
        <v>-0.17199166666665633</v>
      </c>
      <c r="K48" s="19">
        <f t="shared" si="46"/>
        <v>0</v>
      </c>
      <c r="L48" s="20">
        <f t="shared" si="46"/>
        <v>-0.17199166666665633</v>
      </c>
      <c r="M48" s="72">
        <f t="shared" ref="M48" si="47">(G48-D48)/D48</f>
        <v>-1.4056200283316144E-3</v>
      </c>
      <c r="N48" s="119"/>
      <c r="O48" s="46"/>
      <c r="P48" s="31"/>
      <c r="Q48" s="31"/>
      <c r="R48" s="31"/>
      <c r="S48" s="31"/>
      <c r="T48" s="31"/>
      <c r="U48" s="31"/>
      <c r="V48" s="31"/>
      <c r="W48" s="31"/>
    </row>
    <row r="49" spans="1:23" s="32" customFormat="1" ht="19.5">
      <c r="A49" s="88"/>
      <c r="B49" s="123" t="s">
        <v>86</v>
      </c>
      <c r="C49" s="41"/>
      <c r="D49" s="36"/>
      <c r="E49" s="37"/>
      <c r="F49" s="38"/>
      <c r="G49" s="42"/>
      <c r="H49" s="66"/>
      <c r="I49" s="43"/>
      <c r="J49" s="19"/>
      <c r="K49" s="19"/>
      <c r="L49" s="20"/>
      <c r="M49" s="45"/>
      <c r="N49" s="119"/>
      <c r="O49" s="46"/>
      <c r="P49" s="31"/>
      <c r="Q49" s="31"/>
      <c r="R49" s="31"/>
      <c r="S49" s="31"/>
      <c r="T49" s="31"/>
      <c r="U49" s="31"/>
      <c r="V49" s="31"/>
      <c r="W49" s="31"/>
    </row>
    <row r="50" spans="1:23" s="32" customFormat="1" ht="19.5">
      <c r="A50" s="88" t="s">
        <v>116</v>
      </c>
      <c r="B50" s="47" t="s">
        <v>87</v>
      </c>
      <c r="C50" s="67" t="s">
        <v>20</v>
      </c>
      <c r="D50" s="36">
        <f t="shared" si="44"/>
        <v>484.43700000000001</v>
      </c>
      <c r="E50" s="131">
        <v>1</v>
      </c>
      <c r="F50" s="38">
        <v>484.43700000000001</v>
      </c>
      <c r="G50" s="42">
        <f t="shared" ref="G50" si="48">I50/H50</f>
        <v>483.70046666666667</v>
      </c>
      <c r="H50" s="66">
        <v>1</v>
      </c>
      <c r="I50" s="43">
        <v>483.70046666666667</v>
      </c>
      <c r="J50" s="19">
        <f t="shared" ref="J50:L50" si="49">G50-D50</f>
        <v>-0.73653333333334103</v>
      </c>
      <c r="K50" s="19">
        <f t="shared" si="49"/>
        <v>0</v>
      </c>
      <c r="L50" s="20">
        <f t="shared" si="49"/>
        <v>-0.73653333333334103</v>
      </c>
      <c r="M50" s="72">
        <f t="shared" ref="M50" si="50">(G50-D50)/D50</f>
        <v>-1.520390336273532E-3</v>
      </c>
      <c r="N50" s="119"/>
      <c r="O50" s="46"/>
      <c r="P50" s="31"/>
      <c r="Q50" s="31"/>
      <c r="R50" s="31"/>
      <c r="S50" s="31"/>
      <c r="T50" s="31"/>
      <c r="U50" s="31"/>
      <c r="V50" s="31"/>
      <c r="W50" s="31"/>
    </row>
    <row r="51" spans="1:23" s="32" customFormat="1" ht="19.5">
      <c r="A51" s="87"/>
      <c r="B51" s="21" t="s">
        <v>10</v>
      </c>
      <c r="C51" s="22"/>
      <c r="D51" s="73"/>
      <c r="E51" s="132">
        <f>E50+E48+E46+E44+E42</f>
        <v>5</v>
      </c>
      <c r="F51" s="74">
        <f>F50+F48+F46+F44+F42</f>
        <v>2177.607</v>
      </c>
      <c r="G51" s="75"/>
      <c r="H51" s="132">
        <f>H50+H48+H46+H44+H42</f>
        <v>5</v>
      </c>
      <c r="I51" s="74">
        <f>I50+I48+I46+I44+I42</f>
        <v>2173.963553</v>
      </c>
      <c r="J51" s="74"/>
      <c r="K51" s="132">
        <f>K50+K48+K46+K44+K42</f>
        <v>0</v>
      </c>
      <c r="L51" s="77">
        <f>SUM(L42:L50)</f>
        <v>-3.6434470000000374</v>
      </c>
      <c r="M51" s="78"/>
      <c r="N51" s="79"/>
      <c r="O51" s="80"/>
      <c r="P51" s="31"/>
      <c r="Q51" s="31"/>
      <c r="R51" s="31"/>
      <c r="S51" s="31"/>
      <c r="T51" s="31"/>
      <c r="U51" s="31"/>
      <c r="V51" s="31"/>
      <c r="W51" s="31"/>
    </row>
    <row r="52" spans="1:23" s="32" customFormat="1" ht="39">
      <c r="A52" s="88" t="s">
        <v>117</v>
      </c>
      <c r="B52" s="48" t="s">
        <v>88</v>
      </c>
      <c r="C52" s="67" t="s">
        <v>20</v>
      </c>
      <c r="D52" s="68">
        <f>F52/E52</f>
        <v>10261.459999999999</v>
      </c>
      <c r="E52" s="69">
        <v>1</v>
      </c>
      <c r="F52" s="70">
        <v>10261.459999999999</v>
      </c>
      <c r="G52" s="68">
        <f>I52/H52</f>
        <v>9158.3333299999995</v>
      </c>
      <c r="H52" s="71">
        <v>1</v>
      </c>
      <c r="I52" s="70">
        <v>9158.3333299999995</v>
      </c>
      <c r="J52" s="68">
        <f t="shared" ref="J52:L53" si="51">G52-D52</f>
        <v>-1103.1266699999996</v>
      </c>
      <c r="K52" s="68">
        <f t="shared" si="51"/>
        <v>0</v>
      </c>
      <c r="L52" s="43">
        <f t="shared" si="51"/>
        <v>-1103.1266699999996</v>
      </c>
      <c r="M52" s="72">
        <f t="shared" ref="M52:M53" si="52">(G52-D52)/D52</f>
        <v>-0.10750192175382448</v>
      </c>
      <c r="N52" s="60"/>
      <c r="O52" s="35"/>
      <c r="P52" s="31"/>
      <c r="Q52" s="31"/>
      <c r="R52" s="31"/>
      <c r="S52" s="31"/>
      <c r="T52" s="31"/>
      <c r="U52" s="31"/>
      <c r="V52" s="31"/>
      <c r="W52" s="31"/>
    </row>
    <row r="53" spans="1:23" s="32" customFormat="1" ht="39">
      <c r="A53" s="88" t="s">
        <v>118</v>
      </c>
      <c r="B53" s="48" t="s">
        <v>89</v>
      </c>
      <c r="C53" s="67" t="s">
        <v>20</v>
      </c>
      <c r="D53" s="68">
        <f t="shared" ref="D53:D55" si="53">F53/E53</f>
        <v>1336.509</v>
      </c>
      <c r="E53" s="69">
        <v>1</v>
      </c>
      <c r="F53" s="70">
        <v>1336.509</v>
      </c>
      <c r="G53" s="68">
        <f t="shared" ref="G53" si="54">I53/H53</f>
        <v>1312.97309</v>
      </c>
      <c r="H53" s="71">
        <v>1</v>
      </c>
      <c r="I53" s="70">
        <v>1312.97309</v>
      </c>
      <c r="J53" s="68">
        <f t="shared" si="51"/>
        <v>-23.535910000000058</v>
      </c>
      <c r="K53" s="68">
        <f t="shared" si="51"/>
        <v>0</v>
      </c>
      <c r="L53" s="43">
        <f t="shared" si="51"/>
        <v>-23.535910000000058</v>
      </c>
      <c r="M53" s="72">
        <f t="shared" si="52"/>
        <v>-1.7609989906540141E-2</v>
      </c>
      <c r="N53" s="60"/>
      <c r="O53" s="35"/>
      <c r="P53" s="31"/>
      <c r="Q53" s="31"/>
      <c r="R53" s="31"/>
      <c r="S53" s="31"/>
      <c r="T53" s="31"/>
      <c r="U53" s="31"/>
      <c r="V53" s="31"/>
      <c r="W53" s="31"/>
    </row>
    <row r="54" spans="1:23" s="32" customFormat="1" ht="39">
      <c r="A54" s="88" t="s">
        <v>119</v>
      </c>
      <c r="B54" s="136" t="s">
        <v>90</v>
      </c>
      <c r="C54" s="137" t="s">
        <v>20</v>
      </c>
      <c r="D54" s="138">
        <f t="shared" si="53"/>
        <v>1327.5170000000001</v>
      </c>
      <c r="E54" s="139">
        <v>1</v>
      </c>
      <c r="F54" s="140">
        <v>1327.5170000000001</v>
      </c>
      <c r="G54" s="138">
        <f t="shared" ref="G54" si="55">I54/H54</f>
        <v>1103.0129999999999</v>
      </c>
      <c r="H54" s="141">
        <v>1</v>
      </c>
      <c r="I54" s="140">
        <v>1103.0129999999999</v>
      </c>
      <c r="J54" s="138">
        <f t="shared" ref="J54" si="56">G54-D54</f>
        <v>-224.50400000000013</v>
      </c>
      <c r="K54" s="138">
        <f t="shared" ref="K54" si="57">H54-E54</f>
        <v>0</v>
      </c>
      <c r="L54" s="142">
        <f t="shared" ref="L54" si="58">I54-F54</f>
        <v>-224.50400000000013</v>
      </c>
      <c r="M54" s="143">
        <f t="shared" ref="M54" si="59">(G54-D54)/D54</f>
        <v>-0.16911572507169409</v>
      </c>
      <c r="N54" s="60"/>
      <c r="O54" s="35"/>
      <c r="P54" s="31"/>
      <c r="Q54" s="31"/>
      <c r="R54" s="31"/>
      <c r="S54" s="31"/>
      <c r="T54" s="31"/>
      <c r="U54" s="31"/>
      <c r="V54" s="31"/>
      <c r="W54" s="31"/>
    </row>
    <row r="55" spans="1:23" s="32" customFormat="1" ht="19.5">
      <c r="A55" s="88" t="s">
        <v>120</v>
      </c>
      <c r="B55" s="125" t="s">
        <v>112</v>
      </c>
      <c r="C55" s="67" t="s">
        <v>20</v>
      </c>
      <c r="D55" s="68">
        <f t="shared" si="53"/>
        <v>1500</v>
      </c>
      <c r="E55" s="127">
        <v>1</v>
      </c>
      <c r="F55" s="128">
        <v>1500</v>
      </c>
      <c r="G55" s="68">
        <f t="shared" ref="G55" si="60">I55/H55</f>
        <v>2652.25</v>
      </c>
      <c r="H55" s="134">
        <v>1</v>
      </c>
      <c r="I55" s="128">
        <v>2652.25</v>
      </c>
      <c r="J55" s="68">
        <f t="shared" ref="J55:L55" si="61">G55-D55</f>
        <v>1152.25</v>
      </c>
      <c r="K55" s="68">
        <f t="shared" si="61"/>
        <v>0</v>
      </c>
      <c r="L55" s="43">
        <f t="shared" si="61"/>
        <v>1152.25</v>
      </c>
      <c r="M55" s="72">
        <f t="shared" ref="M55" si="62">(G55-D55)/D55</f>
        <v>0.76816666666666666</v>
      </c>
      <c r="N55" s="129"/>
      <c r="O55" s="35"/>
      <c r="P55" s="31"/>
      <c r="Q55" s="31"/>
      <c r="R55" s="31"/>
      <c r="S55" s="31"/>
      <c r="T55" s="31"/>
      <c r="U55" s="31"/>
      <c r="V55" s="31"/>
      <c r="W55" s="31"/>
    </row>
    <row r="56" spans="1:23" ht="20.25">
      <c r="A56" s="160" t="s">
        <v>11</v>
      </c>
      <c r="B56" s="160"/>
      <c r="C56" s="160"/>
      <c r="D56" s="160"/>
      <c r="E56" s="160"/>
      <c r="F56" s="52">
        <f>F55+F53+F52+F51+F39+F36</f>
        <v>36990.964999999997</v>
      </c>
      <c r="G56" s="52"/>
      <c r="H56" s="52"/>
      <c r="I56" s="52">
        <f>I55+I53+I52+I51+I39+I36</f>
        <v>36990.969463000001</v>
      </c>
      <c r="J56" s="52"/>
      <c r="K56" s="52"/>
      <c r="L56" s="52">
        <f>L55+L53+L52+L51+L39+L36</f>
        <v>4.4630000022607419E-3</v>
      </c>
      <c r="M56" s="33"/>
      <c r="N56" s="33"/>
      <c r="O56" s="33"/>
    </row>
    <row r="57" spans="1:23" ht="22.5">
      <c r="A57" s="161" t="s">
        <v>12</v>
      </c>
      <c r="B57" s="162"/>
      <c r="C57" s="162"/>
      <c r="D57" s="162"/>
      <c r="E57" s="163"/>
      <c r="F57" s="50">
        <f>F56</f>
        <v>36990.964999999997</v>
      </c>
      <c r="G57" s="50"/>
      <c r="H57" s="50"/>
      <c r="I57" s="50">
        <f>I56</f>
        <v>36990.969463000001</v>
      </c>
      <c r="J57" s="51"/>
      <c r="K57" s="51"/>
      <c r="L57" s="51">
        <f>L56</f>
        <v>4.4630000022607419E-3</v>
      </c>
      <c r="M57" s="33"/>
      <c r="N57" s="33"/>
      <c r="O57" s="33"/>
    </row>
    <row r="58" spans="1:23" ht="18.75">
      <c r="A58" s="164" t="s">
        <v>13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  <row r="59" spans="1:23" ht="18">
      <c r="A59" s="8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W59" s="1"/>
    </row>
    <row r="60" spans="1:23" ht="20.25">
      <c r="A60" s="90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12"/>
      <c r="N60" s="12"/>
      <c r="O60" s="13"/>
      <c r="W60" s="1"/>
    </row>
    <row r="61" spans="1:23" ht="20.25">
      <c r="A61" s="90"/>
      <c r="B61" s="54" t="s">
        <v>49</v>
      </c>
      <c r="C61" s="53"/>
      <c r="D61" s="53"/>
      <c r="E61" s="53"/>
      <c r="F61" s="53"/>
      <c r="G61" s="53"/>
      <c r="H61" s="53"/>
      <c r="I61" s="53"/>
      <c r="J61" s="155" t="s">
        <v>50</v>
      </c>
      <c r="K61" s="156"/>
      <c r="L61" s="156"/>
      <c r="M61" s="14"/>
      <c r="N61" s="12"/>
      <c r="O61" s="13"/>
    </row>
    <row r="62" spans="1:23" ht="20.25">
      <c r="A62" s="90"/>
      <c r="B62" s="55" t="s">
        <v>14</v>
      </c>
      <c r="C62" s="53"/>
      <c r="D62" s="53"/>
      <c r="E62" s="53"/>
      <c r="F62" s="53"/>
      <c r="G62" s="53"/>
      <c r="H62" s="53"/>
      <c r="I62" s="53"/>
      <c r="J62" s="122"/>
      <c r="K62" s="122" t="s">
        <v>15</v>
      </c>
      <c r="L62" s="122"/>
      <c r="M62" s="14"/>
      <c r="N62" s="13"/>
      <c r="O62" s="15"/>
    </row>
    <row r="63" spans="1:23" ht="20.25">
      <c r="A63" s="90"/>
      <c r="B63" s="5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12"/>
      <c r="N63" s="13"/>
      <c r="O63" s="15"/>
    </row>
    <row r="64" spans="1:23" ht="20.25">
      <c r="A64" s="90"/>
      <c r="B64" s="57" t="s">
        <v>121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12"/>
      <c r="N64" s="12"/>
      <c r="O64" s="13"/>
    </row>
    <row r="65" spans="1:15" ht="20.25">
      <c r="A65" s="90"/>
      <c r="B65" s="58" t="s">
        <v>16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12"/>
      <c r="N65" s="12"/>
      <c r="O65" s="13"/>
    </row>
    <row r="66" spans="1:15" ht="18">
      <c r="A66" s="9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</row>
    <row r="67" spans="1:15">
      <c r="A67" s="9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7"/>
    </row>
    <row r="68" spans="1:15">
      <c r="A68" s="9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1:15">
      <c r="A69" s="9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7"/>
    </row>
  </sheetData>
  <sheetProtection insertRows="0" deleteRows="0"/>
  <mergeCells count="28">
    <mergeCell ref="N1:O1"/>
    <mergeCell ref="A2:O2"/>
    <mergeCell ref="A3:A6"/>
    <mergeCell ref="B3:B6"/>
    <mergeCell ref="C3:C6"/>
    <mergeCell ref="D3:F3"/>
    <mergeCell ref="G3:I3"/>
    <mergeCell ref="J3:L3"/>
    <mergeCell ref="M3:M6"/>
    <mergeCell ref="N3:N6"/>
    <mergeCell ref="O3:O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58:O58"/>
    <mergeCell ref="J61:L61"/>
    <mergeCell ref="A8:O8"/>
    <mergeCell ref="A9:O9"/>
    <mergeCell ref="A37:O37"/>
    <mergeCell ref="A40:O40"/>
    <mergeCell ref="A56:E56"/>
    <mergeCell ref="A57:E57"/>
  </mergeCells>
  <printOptions horizontalCentered="1"/>
  <pageMargins left="0.19685039370078741" right="0.19685039370078741" top="0.35433070866141736" bottom="0.51181102362204722" header="0.15748031496062992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 3 Зміни до ІР 2016</vt:lpstr>
      <vt:lpstr>Зведена</vt:lpstr>
      <vt:lpstr>Дод 3 Зміни до ІР 2016 (2)</vt:lpstr>
      <vt:lpstr>'Дод 3 Зміни до ІР 2016'!Область_печати</vt:lpstr>
      <vt:lpstr>'Дод 3 Зміни до ІР 2016 (2)'!Область_печати</vt:lpstr>
    </vt:vector>
  </TitlesOfParts>
  <Company>AES ROE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Olexandr.Kovtonuk</dc:creator>
  <cp:lastModifiedBy>volodymyr.yanchuk</cp:lastModifiedBy>
  <cp:lastPrinted>2017-07-10T08:35:13Z</cp:lastPrinted>
  <dcterms:created xsi:type="dcterms:W3CDTF">2013-10-14T12:27:25Z</dcterms:created>
  <dcterms:modified xsi:type="dcterms:W3CDTF">2017-07-10T11:15:53Z</dcterms:modified>
</cp:coreProperties>
</file>