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80" windowHeight="8835"/>
  </bookViews>
  <sheets>
    <sheet name="Дод 3 Зміни до ІР 2016" sheetId="1" r:id="rId1"/>
  </sheets>
  <definedNames>
    <definedName name="_xlnm.Print_Area" localSheetId="0">'Дод 3 Зміни до ІР 2016'!$A$1:$O$61</definedName>
  </definedNames>
  <calcPr calcId="145621"/>
</workbook>
</file>

<file path=xl/calcChain.xml><?xml version="1.0" encoding="utf-8"?>
<calcChain xmlns="http://schemas.openxmlformats.org/spreadsheetml/2006/main">
  <c r="G23" i="1" l="1"/>
  <c r="G22" i="1"/>
  <c r="J22" i="1"/>
  <c r="K22" i="1"/>
  <c r="L22" i="1"/>
  <c r="M22" i="1"/>
  <c r="J23" i="1"/>
  <c r="K23" i="1"/>
  <c r="L23" i="1"/>
  <c r="L26" i="1" s="1"/>
  <c r="M23" i="1"/>
  <c r="F44" i="1"/>
  <c r="H44" i="1"/>
  <c r="I44" i="1"/>
  <c r="K44" i="1"/>
  <c r="L44" i="1"/>
  <c r="E44" i="1"/>
  <c r="F38" i="1"/>
  <c r="H38" i="1"/>
  <c r="I38" i="1"/>
  <c r="K38" i="1"/>
  <c r="L38" i="1"/>
  <c r="E38" i="1"/>
  <c r="F26" i="1"/>
  <c r="H26" i="1"/>
  <c r="I26" i="1"/>
  <c r="E26" i="1"/>
  <c r="J37" i="1"/>
  <c r="K37" i="1"/>
  <c r="L37" i="1"/>
  <c r="M37" i="1"/>
  <c r="G37" i="1"/>
  <c r="D37" i="1"/>
  <c r="M43" i="1"/>
  <c r="K43" i="1"/>
  <c r="L43" i="1"/>
  <c r="J19" i="1"/>
  <c r="K19" i="1"/>
  <c r="L19" i="1"/>
  <c r="M19" i="1"/>
  <c r="J14" i="1"/>
  <c r="K14" i="1"/>
  <c r="L14" i="1"/>
  <c r="M14" i="1"/>
  <c r="L12" i="1"/>
  <c r="K12" i="1"/>
  <c r="G12" i="1"/>
  <c r="D12" i="1"/>
  <c r="L11" i="1"/>
  <c r="K11" i="1"/>
  <c r="G11" i="1"/>
  <c r="D11" i="1"/>
  <c r="K26" i="1" l="1"/>
  <c r="J11" i="1"/>
  <c r="J43" i="1"/>
  <c r="M12" i="1"/>
  <c r="M11" i="1"/>
  <c r="J12" i="1"/>
  <c r="G42" i="1" l="1"/>
  <c r="K41" i="1"/>
  <c r="L41" i="1"/>
  <c r="K42" i="1"/>
  <c r="L42" i="1"/>
  <c r="G41" i="1"/>
  <c r="D41" i="1"/>
  <c r="D42" i="1"/>
  <c r="M41" i="1" l="1"/>
  <c r="M42" i="1"/>
  <c r="J42" i="1"/>
  <c r="J41" i="1"/>
  <c r="D49" i="1"/>
  <c r="F46" i="1"/>
  <c r="D45" i="1"/>
  <c r="D33" i="1" l="1"/>
  <c r="G33" i="1"/>
  <c r="K33" i="1"/>
  <c r="L33" i="1"/>
  <c r="D35" i="1"/>
  <c r="G35" i="1"/>
  <c r="K35" i="1"/>
  <c r="L35" i="1"/>
  <c r="J35" i="1" l="1"/>
  <c r="M35" i="1"/>
  <c r="M33" i="1"/>
  <c r="J33" i="1"/>
  <c r="I46" i="1"/>
  <c r="D31" i="1"/>
  <c r="G31" i="1"/>
  <c r="K31" i="1"/>
  <c r="L31" i="1"/>
  <c r="L29" i="1"/>
  <c r="K29" i="1"/>
  <c r="G29" i="1"/>
  <c r="D29" i="1"/>
  <c r="M31" i="1" l="1"/>
  <c r="J31" i="1"/>
  <c r="J29" i="1"/>
  <c r="M29" i="1"/>
  <c r="H50" i="1" l="1"/>
  <c r="E50" i="1"/>
  <c r="I50" i="1"/>
  <c r="I51" i="1"/>
  <c r="K49" i="1"/>
  <c r="G49" i="1"/>
  <c r="J49" i="1" s="1"/>
  <c r="L49" i="1"/>
  <c r="K45" i="1"/>
  <c r="G45" i="1"/>
  <c r="L51" i="1" l="1"/>
  <c r="K50" i="1"/>
  <c r="F50" i="1"/>
  <c r="L50" i="1"/>
  <c r="M49" i="1"/>
  <c r="F51" i="1"/>
  <c r="L45" i="1"/>
  <c r="M45" i="1"/>
  <c r="J45" i="1"/>
  <c r="I47" i="1"/>
  <c r="F47" i="1"/>
  <c r="D40" i="1"/>
  <c r="G40" i="1"/>
  <c r="K40" i="1"/>
  <c r="L40" i="1"/>
  <c r="L25" i="1"/>
  <c r="K25" i="1"/>
  <c r="G25" i="1"/>
  <c r="D25" i="1"/>
  <c r="D17" i="1"/>
  <c r="G17" i="1"/>
  <c r="K17" i="1"/>
  <c r="L17" i="1"/>
  <c r="L16" i="1"/>
  <c r="K16" i="1"/>
  <c r="G16" i="1"/>
  <c r="D16" i="1"/>
  <c r="D21" i="1"/>
  <c r="I52" i="1" l="1"/>
  <c r="M16" i="1"/>
  <c r="M17" i="1"/>
  <c r="J40" i="1"/>
  <c r="M40" i="1"/>
  <c r="J25" i="1"/>
  <c r="M25" i="1"/>
  <c r="J17" i="1"/>
  <c r="J16" i="1"/>
  <c r="F52" i="1" l="1"/>
  <c r="L46" i="1" l="1"/>
  <c r="L21" i="1" l="1"/>
  <c r="K21" i="1"/>
  <c r="G21" i="1"/>
  <c r="L47" i="1" l="1"/>
  <c r="L52" i="1" s="1"/>
  <c r="J21" i="1"/>
  <c r="M21" i="1"/>
</calcChain>
</file>

<file path=xl/sharedStrings.xml><?xml version="1.0" encoding="utf-8"?>
<sst xmlns="http://schemas.openxmlformats.org/spreadsheetml/2006/main" count="114" uniqueCount="65">
  <si>
    <t>№ з/п</t>
  </si>
  <si>
    <t>Назва продукції *</t>
  </si>
  <si>
    <t>Одиниця виміру</t>
  </si>
  <si>
    <t>Запропоновані зміни по результатах тендерів,  фактично проведених закупках та збільшення вартості по факту виконання робіт</t>
  </si>
  <si>
    <t>Різниця між пропозицією компанії та планом на прогнозний період</t>
  </si>
  <si>
    <t>Відсоток відхилення фактичної вартості одиниці продукції від планової, %</t>
  </si>
  <si>
    <t>Джерело фінансування</t>
  </si>
  <si>
    <t>Примітка</t>
  </si>
  <si>
    <t>к-сть</t>
  </si>
  <si>
    <t>І. Будівництво, модернізація та реконструкція електричних мереж та обладнання</t>
  </si>
  <si>
    <t>Всього</t>
  </si>
  <si>
    <t xml:space="preserve">Усього по розділу 1:                       </t>
  </si>
  <si>
    <t xml:space="preserve">Усього по програмі                      </t>
  </si>
  <si>
    <t>* При заповненні таблиці щодо реалізації відповідних проектів будівництва, реконструкції та модернізації об'єктів компанії надавати розшифровку по кожній складовій проекту (ТМЦ, роботи тощо).</t>
  </si>
  <si>
    <t>Керівник організації                               ___________________</t>
  </si>
  <si>
    <t>(або особа, що його заміщує)                                    (підпис)</t>
  </si>
  <si>
    <t>(П. І. Б.)</t>
  </si>
  <si>
    <t>М. П.</t>
  </si>
  <si>
    <t>Вартість одиниці продукції
(тис.грн без ПДВ)</t>
  </si>
  <si>
    <t>Всього, 
тис.грн без ПДВ</t>
  </si>
  <si>
    <t>км</t>
  </si>
  <si>
    <t>шт</t>
  </si>
  <si>
    <t xml:space="preserve"> Реконструкція/технічне переоснащення ПЛ-0,4 кВ самоутримним ізольованим проводом</t>
  </si>
  <si>
    <t>Заплановано на 2016 рік</t>
  </si>
  <si>
    <t>Володимирецький РЕМ</t>
  </si>
  <si>
    <t>Здолбунівський РЕМ</t>
  </si>
  <si>
    <t>Сарненський РЕМ</t>
  </si>
  <si>
    <t>Реконструкція КЛ-10 кВ:</t>
  </si>
  <si>
    <t>шт.</t>
  </si>
  <si>
    <t>амортизація</t>
  </si>
  <si>
    <t>інші доходи</t>
  </si>
  <si>
    <t>Встановлення розвантажувальних ТП:</t>
  </si>
  <si>
    <t>Додаток №1</t>
  </si>
  <si>
    <t>"  18  "  липня   2016 року</t>
  </si>
  <si>
    <t>Невмержицький С.М.</t>
  </si>
  <si>
    <t>Виготовлення проектно-кошторисної документації ЕМ 10-0,4кВ</t>
  </si>
  <si>
    <r>
      <t xml:space="preserve">ПЛІ-0,4 кВ від ТП-330 в с.Підцурків </t>
    </r>
    <r>
      <rPr>
        <i/>
        <sz val="15"/>
        <rFont val="Times New Roman"/>
        <family val="1"/>
        <charset val="204"/>
      </rPr>
      <t>(ПЛІ-0,4кВ - 3,104км.)</t>
    </r>
  </si>
  <si>
    <r>
      <t xml:space="preserve">ПЛІ-0,4 кВ від ТП-5 в м.Здолбунів </t>
    </r>
    <r>
      <rPr>
        <i/>
        <sz val="15"/>
        <rFont val="Times New Roman"/>
        <family val="1"/>
        <charset val="204"/>
      </rPr>
      <t>(ПЛІ-0,4кВ - 2,499км.)</t>
    </r>
  </si>
  <si>
    <t>Млинівський РЕМ</t>
  </si>
  <si>
    <r>
      <t xml:space="preserve">ПЛІ-0,4 кВ від ТП-389 в с.Ільпибоки </t>
    </r>
    <r>
      <rPr>
        <i/>
        <sz val="15"/>
        <rFont val="Times New Roman"/>
        <family val="1"/>
        <charset val="204"/>
      </rPr>
      <t>(ПЛІ-0,4кВ - 2,611км.,ПЛ-10кВ - 0,45км., розвантажувальна ТП-63 кВА)</t>
    </r>
  </si>
  <si>
    <r>
      <t xml:space="preserve">ПЛІ-0,4 кВ від ТП-195 в м.Сарни </t>
    </r>
    <r>
      <rPr>
        <i/>
        <sz val="15"/>
        <rFont val="Times New Roman"/>
        <family val="1"/>
        <charset val="204"/>
      </rPr>
      <t>(ПЛІ-0,4кВ - 2,321км.)</t>
    </r>
  </si>
  <si>
    <r>
      <t xml:space="preserve">Встановлення розвантажувальної ТП-10/0,4 кВ в с.Ромейки від ТП-404 </t>
    </r>
    <r>
      <rPr>
        <i/>
        <sz val="15"/>
        <rFont val="Times New Roman"/>
        <family val="1"/>
        <charset val="204"/>
      </rPr>
      <t>(ПЛІ-0,4кВ - 0,8км., ПЛ-10кВ - 0,906км., встановлення розвантажувальної КТП-100 кВА)</t>
    </r>
  </si>
  <si>
    <r>
      <t xml:space="preserve">Встановлення розвантажувальної ТП-10/0,4 кВ в с.М'ятин від ТП-300 </t>
    </r>
    <r>
      <rPr>
        <i/>
        <sz val="15"/>
        <rFont val="Times New Roman"/>
        <family val="1"/>
        <charset val="204"/>
      </rPr>
      <t>(ПЛІ-0,4кВ - 0,277км., ПЛ-10кВ - 0,72км., КЛ-10кВ - 0,106км., встановлення розвантажувальної КТП-100 кВА)</t>
    </r>
  </si>
  <si>
    <t>Гощанський РЕМ</t>
  </si>
  <si>
    <r>
      <t xml:space="preserve">Встановлення розвантажувальної ТП-10/0,4 кВ в смт.Млинів від ТП-39 </t>
    </r>
    <r>
      <rPr>
        <i/>
        <sz val="15"/>
        <rFont val="Times New Roman"/>
        <family val="1"/>
        <charset val="204"/>
      </rPr>
      <t xml:space="preserve"> (ПЛІ-0,4кВ - 0,58км., ПЛ-10кВ - 0,01км., КЛ-10кВ - 0,345ки., встановлення розвантажувальної КТП-160 кВА)</t>
    </r>
  </si>
  <si>
    <t>Острозький РЕМ</t>
  </si>
  <si>
    <r>
      <t xml:space="preserve">Встановлення розвантажувальної ТП-10/0,4 кВ в с.Оженіно від ТП-162 </t>
    </r>
    <r>
      <rPr>
        <i/>
        <sz val="15"/>
        <rFont val="Times New Roman"/>
        <family val="1"/>
        <charset val="204"/>
      </rPr>
      <t>(КЛ-10кВ - 0,242км., встановлення розвантажувальної КТП-250 кВА)</t>
    </r>
  </si>
  <si>
    <r>
      <t xml:space="preserve">КЛ-10кВ смт.Володимирець ЗТП-4 до ЗТП-436 від ПС 35/10 кВ №27 «Володимирець»  </t>
    </r>
    <r>
      <rPr>
        <i/>
        <sz val="15"/>
        <rFont val="Times New Roman"/>
        <family val="1"/>
        <charset val="204"/>
      </rPr>
      <t>(АСБ3x95-0,86км)</t>
    </r>
  </si>
  <si>
    <t>6. Спецмеханізми</t>
  </si>
  <si>
    <t>Автогідропідйомник АР-18.04 на базі ГАЗ-3309</t>
  </si>
  <si>
    <r>
      <t>КЛ-10кВ смт.Зарічне №70-07 ТП-195-ТП-133</t>
    </r>
    <r>
      <rPr>
        <i/>
        <sz val="15"/>
        <rFont val="Times New Roman"/>
        <family val="1"/>
        <charset val="204"/>
      </rPr>
      <t xml:space="preserve">(АСБ 3х120-0,33км) </t>
    </r>
  </si>
  <si>
    <r>
      <t>КЛ 10кВ ЗТП-9–ЗТП-12 в м.Радивилів</t>
    </r>
    <r>
      <rPr>
        <i/>
        <sz val="15"/>
        <rFont val="Times New Roman"/>
        <family val="1"/>
        <charset val="204"/>
      </rPr>
      <t xml:space="preserve">  (АСБ3x95-0,35км)</t>
    </r>
  </si>
  <si>
    <t xml:space="preserve">Усього по розділу 6:                       </t>
  </si>
  <si>
    <r>
      <t xml:space="preserve">ПЛІ-0,4кВ від ТП-286 в с.Муравиця </t>
    </r>
    <r>
      <rPr>
        <i/>
        <sz val="15"/>
        <rFont val="Times New Roman"/>
        <family val="1"/>
        <charset val="204"/>
      </rPr>
      <t>(ПЛІ-0,4кВ - 2,064 км.,заміна шафи ТП-100 кВА)</t>
    </r>
  </si>
  <si>
    <t>Зміни по підсумках виконання Інвестиційної програми ПАТ «Рівнеобленерго» за ІІІ-й квартал 2016 року</t>
  </si>
  <si>
    <t>Березнівський РЕМ</t>
  </si>
  <si>
    <r>
      <t>ПЛІ-0,4 кВ від ТП-186 в с.Бистричі</t>
    </r>
    <r>
      <rPr>
        <i/>
        <sz val="15"/>
        <rFont val="Times New Roman"/>
        <family val="1"/>
        <charset val="204"/>
      </rPr>
      <t xml:space="preserve"> (ПЛІ-0,4кВ - 3,765км.)</t>
    </r>
  </si>
  <si>
    <r>
      <t xml:space="preserve">ПЛІ-0,4 кВ від ТП-172 в с.Бистричі </t>
    </r>
    <r>
      <rPr>
        <i/>
        <sz val="15"/>
        <rFont val="Times New Roman"/>
        <family val="1"/>
        <charset val="204"/>
      </rPr>
      <t>(ПЛІ-0,4кВ - 5,136км.)</t>
    </r>
  </si>
  <si>
    <t>ПЛІ-0,4 кВ від ТП-427 в смт.Н.Рафалівка (ПЛІ-0,4кВ - 3,54км.)</t>
  </si>
  <si>
    <t>Корецький РЕМ</t>
  </si>
  <si>
    <t>ПЛІ-0,4 кВ від ТП-204 в с.Самостріли (ПЛІ-0,4кВ - 1,885км.)</t>
  </si>
  <si>
    <r>
      <t xml:space="preserve">ПЛІ-0,4кВ від ТП-352 в с.Бокійма </t>
    </r>
    <r>
      <rPr>
        <i/>
        <sz val="15"/>
        <rFont val="Times New Roman"/>
        <family val="1"/>
        <charset val="204"/>
      </rPr>
      <t>(ПЛІ-0,4кВ - 1,83 км.)</t>
    </r>
  </si>
  <si>
    <r>
      <t>КЛ 10кВ Пст 110/35/10 - РП-1 в м.Дубровиця</t>
    </r>
    <r>
      <rPr>
        <i/>
        <sz val="15"/>
        <rFont val="Times New Roman"/>
        <family val="1"/>
        <charset val="204"/>
      </rPr>
      <t xml:space="preserve">  (2*АСБл3x150-0,15км)</t>
    </r>
  </si>
  <si>
    <r>
      <t xml:space="preserve">Встановлення розвантажувальної ТП-10/0,4 кВ в с.Глинськ від ТП-326 </t>
    </r>
    <r>
      <rPr>
        <i/>
        <sz val="15"/>
        <rFont val="Times New Roman"/>
        <family val="1"/>
        <charset val="204"/>
      </rPr>
      <t xml:space="preserve"> (ПЛІ-0,4кВ - 0,275км., ПЛ-10кВ - 1,1км., встановлення розвантажувальної КТП-63 кВА)</t>
    </r>
  </si>
  <si>
    <t xml:space="preserve">амортизація - 670,47, інші доходи - 34,6 тис.грн.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</si>
</sst>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68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E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8"/>
      <name val="MS Sans Serif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PragmaticaCTT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b/>
      <sz val="16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i/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i/>
      <sz val="15"/>
      <color rgb="FFFF0000"/>
      <name val="Times New Roman"/>
      <family val="1"/>
      <charset val="204"/>
    </font>
    <font>
      <i/>
      <sz val="15"/>
      <name val="Times New Roman"/>
      <family val="1"/>
      <charset val="204"/>
    </font>
    <font>
      <b/>
      <i/>
      <sz val="15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" fillId="0" borderId="0"/>
    <xf numFmtId="0" fontId="16" fillId="0" borderId="0"/>
    <xf numFmtId="0" fontId="15" fillId="0" borderId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8" applyNumberFormat="0" applyAlignment="0" applyProtection="0"/>
    <xf numFmtId="0" fontId="26" fillId="20" borderId="1" applyNumberFormat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15" fillId="0" borderId="0"/>
    <xf numFmtId="0" fontId="30" fillId="0" borderId="9" applyNumberFormat="0" applyFill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37" fillId="0" borderId="6" applyNumberFormat="0" applyFill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3" fillId="0" borderId="0"/>
    <xf numFmtId="9" fontId="1" fillId="0" borderId="0" applyFont="0" applyFill="0" applyBorder="0" applyAlignment="0" applyProtection="0"/>
    <xf numFmtId="0" fontId="15" fillId="0" borderId="0"/>
  </cellStyleXfs>
  <cellXfs count="139">
    <xf numFmtId="0" fontId="0" fillId="0" borderId="0" xfId="0"/>
    <xf numFmtId="0" fontId="15" fillId="0" borderId="0" xfId="86" applyFont="1" applyAlignment="1">
      <alignment horizontal="center" vertical="center" wrapText="1"/>
    </xf>
    <xf numFmtId="0" fontId="15" fillId="0" borderId="0" xfId="86" applyFont="1" applyBorder="1" applyAlignment="1">
      <alignment horizontal="center" vertical="center" wrapText="1"/>
    </xf>
    <xf numFmtId="0" fontId="15" fillId="0" borderId="0" xfId="86" applyFont="1" applyFill="1" applyBorder="1" applyAlignment="1">
      <alignment horizontal="center" vertical="center" wrapText="1"/>
    </xf>
    <xf numFmtId="0" fontId="14" fillId="0" borderId="0" xfId="88" applyFont="1" applyAlignment="1">
      <alignment horizontal="center"/>
    </xf>
    <xf numFmtId="0" fontId="14" fillId="0" borderId="0" xfId="88" applyFont="1"/>
    <xf numFmtId="0" fontId="15" fillId="0" borderId="11" xfId="86" applyFont="1" applyBorder="1" applyAlignment="1">
      <alignment horizontal="center" vertical="center" wrapText="1"/>
    </xf>
    <xf numFmtId="0" fontId="15" fillId="0" borderId="0" xfId="86" applyFont="1" applyFill="1" applyAlignment="1">
      <alignment horizontal="center" vertical="center" wrapText="1"/>
    </xf>
    <xf numFmtId="0" fontId="14" fillId="0" borderId="11" xfId="88" applyFont="1" applyBorder="1" applyAlignment="1">
      <alignment horizontal="center"/>
    </xf>
    <xf numFmtId="0" fontId="43" fillId="0" borderId="0" xfId="56" applyFont="1" applyAlignment="1">
      <alignment horizontal="center"/>
    </xf>
    <xf numFmtId="0" fontId="43" fillId="0" borderId="0" xfId="56" applyFont="1"/>
    <xf numFmtId="0" fontId="43" fillId="0" borderId="0" xfId="56" applyFont="1" applyBorder="1" applyAlignment="1">
      <alignment horizontal="center"/>
    </xf>
    <xf numFmtId="0" fontId="44" fillId="0" borderId="0" xfId="56" applyFont="1" applyAlignment="1">
      <alignment horizontal="center" vertical="center" wrapText="1"/>
    </xf>
    <xf numFmtId="0" fontId="44" fillId="0" borderId="0" xfId="56" applyFont="1" applyBorder="1" applyAlignment="1">
      <alignment horizontal="center" vertical="center" wrapText="1"/>
    </xf>
    <xf numFmtId="0" fontId="42" fillId="0" borderId="0" xfId="56" applyFont="1" applyAlignment="1">
      <alignment horizontal="center"/>
    </xf>
    <xf numFmtId="0" fontId="44" fillId="0" borderId="0" xfId="86" applyFont="1" applyBorder="1" applyAlignment="1">
      <alignment horizontal="center" vertical="center" wrapText="1"/>
    </xf>
    <xf numFmtId="0" fontId="45" fillId="0" borderId="0" xfId="88" applyFont="1" applyAlignment="1">
      <alignment horizontal="center"/>
    </xf>
    <xf numFmtId="0" fontId="45" fillId="0" borderId="0" xfId="88" applyFont="1"/>
    <xf numFmtId="0" fontId="45" fillId="0" borderId="0" xfId="88" applyFont="1" applyBorder="1" applyAlignment="1">
      <alignment horizontal="center"/>
    </xf>
    <xf numFmtId="0" fontId="46" fillId="0" borderId="0" xfId="86" applyFont="1" applyFill="1" applyBorder="1" applyAlignment="1">
      <alignment horizontal="center" vertical="center" wrapText="1"/>
    </xf>
    <xf numFmtId="0" fontId="44" fillId="0" borderId="0" xfId="89" applyFont="1" applyBorder="1" applyAlignment="1">
      <alignment horizontal="center" vertical="center" wrapText="1"/>
    </xf>
    <xf numFmtId="0" fontId="44" fillId="0" borderId="0" xfId="89" applyFont="1" applyAlignment="1">
      <alignment horizontal="center" vertical="center" wrapText="1"/>
    </xf>
    <xf numFmtId="4" fontId="48" fillId="25" borderId="10" xfId="89" applyNumberFormat="1" applyFont="1" applyFill="1" applyBorder="1" applyAlignment="1">
      <alignment horizontal="center" vertical="center"/>
    </xf>
    <xf numFmtId="0" fontId="49" fillId="0" borderId="0" xfId="89" applyFont="1" applyBorder="1" applyAlignment="1">
      <alignment horizontal="center" vertical="center" wrapText="1"/>
    </xf>
    <xf numFmtId="0" fontId="49" fillId="0" borderId="0" xfId="89" applyFont="1" applyAlignment="1">
      <alignment horizontal="center" vertical="center" wrapText="1"/>
    </xf>
    <xf numFmtId="0" fontId="44" fillId="0" borderId="0" xfId="86" applyFont="1" applyAlignment="1">
      <alignment horizontal="center" vertical="center" wrapText="1"/>
    </xf>
    <xf numFmtId="4" fontId="42" fillId="0" borderId="10" xfId="0" applyNumberFormat="1" applyFont="1" applyFill="1" applyBorder="1" applyAlignment="1">
      <alignment horizontal="center" vertical="center"/>
    </xf>
    <xf numFmtId="4" fontId="50" fillId="25" borderId="10" xfId="89" applyNumberFormat="1" applyFont="1" applyFill="1" applyBorder="1" applyAlignment="1">
      <alignment horizontal="center" vertical="center"/>
    </xf>
    <xf numFmtId="4" fontId="51" fillId="25" borderId="10" xfId="89" applyNumberFormat="1" applyFont="1" applyFill="1" applyBorder="1" applyAlignment="1">
      <alignment horizontal="center" vertical="center"/>
    </xf>
    <xf numFmtId="4" fontId="52" fillId="25" borderId="10" xfId="89" applyNumberFormat="1" applyFont="1" applyFill="1" applyBorder="1" applyAlignment="1">
      <alignment horizontal="center" vertical="center"/>
    </xf>
    <xf numFmtId="4" fontId="53" fillId="25" borderId="10" xfId="89" applyNumberFormat="1" applyFont="1" applyFill="1" applyBorder="1" applyAlignment="1">
      <alignment horizontal="center" vertical="center"/>
    </xf>
    <xf numFmtId="0" fontId="46" fillId="0" borderId="0" xfId="56" applyFont="1" applyAlignment="1">
      <alignment horizontal="center" vertical="center" wrapText="1"/>
    </xf>
    <xf numFmtId="0" fontId="47" fillId="0" borderId="0" xfId="87" applyFont="1" applyBorder="1" applyAlignment="1" applyProtection="1">
      <alignment horizontal="left"/>
      <protection hidden="1"/>
    </xf>
    <xf numFmtId="0" fontId="55" fillId="0" borderId="0" xfId="87" applyFont="1" applyProtection="1">
      <protection hidden="1"/>
    </xf>
    <xf numFmtId="0" fontId="55" fillId="0" borderId="0" xfId="56" applyFont="1" applyAlignment="1">
      <alignment horizontal="center"/>
    </xf>
    <xf numFmtId="0" fontId="54" fillId="0" borderId="0" xfId="87" applyFont="1" applyAlignment="1" applyProtection="1">
      <alignment horizontal="left"/>
      <protection hidden="1"/>
    </xf>
    <xf numFmtId="0" fontId="55" fillId="0" borderId="0" xfId="87" applyFont="1" applyAlignment="1" applyProtection="1">
      <alignment horizontal="left" indent="3"/>
      <protection hidden="1"/>
    </xf>
    <xf numFmtId="0" fontId="58" fillId="24" borderId="10" xfId="86" applyFont="1" applyFill="1" applyBorder="1" applyAlignment="1">
      <alignment horizontal="center" vertical="center" wrapText="1"/>
    </xf>
    <xf numFmtId="0" fontId="15" fillId="0" borderId="0" xfId="86" applyFont="1" applyBorder="1" applyAlignment="1">
      <alignment horizontal="right" vertical="center" wrapText="1"/>
    </xf>
    <xf numFmtId="0" fontId="47" fillId="25" borderId="10" xfId="52" applyFont="1" applyFill="1" applyBorder="1" applyAlignment="1">
      <alignment horizontal="center" vertical="center" wrapText="1"/>
    </xf>
    <xf numFmtId="0" fontId="52" fillId="25" borderId="10" xfId="89" applyFont="1" applyFill="1" applyBorder="1" applyAlignment="1">
      <alignment horizontal="left" wrapText="1"/>
    </xf>
    <xf numFmtId="0" fontId="52" fillId="25" borderId="10" xfId="85" applyFont="1" applyFill="1" applyBorder="1" applyAlignment="1">
      <alignment horizontal="center" vertical="center"/>
    </xf>
    <xf numFmtId="165" fontId="52" fillId="25" borderId="10" xfId="52" applyNumberFormat="1" applyFont="1" applyFill="1" applyBorder="1" applyAlignment="1">
      <alignment horizontal="center" vertical="center"/>
    </xf>
    <xf numFmtId="2" fontId="52" fillId="25" borderId="10" xfId="52" applyNumberFormat="1" applyFont="1" applyFill="1" applyBorder="1" applyAlignment="1">
      <alignment horizontal="center" vertical="center"/>
    </xf>
    <xf numFmtId="164" fontId="52" fillId="25" borderId="10" xfId="52" applyNumberFormat="1" applyFont="1" applyFill="1" applyBorder="1" applyAlignment="1">
      <alignment horizontal="center" vertical="center"/>
    </xf>
    <xf numFmtId="2" fontId="60" fillId="25" borderId="10" xfId="52" applyNumberFormat="1" applyFont="1" applyFill="1" applyBorder="1" applyAlignment="1">
      <alignment horizontal="center" vertical="center"/>
    </xf>
    <xf numFmtId="10" fontId="52" fillId="25" borderId="10" xfId="52" applyNumberFormat="1" applyFont="1" applyFill="1" applyBorder="1" applyAlignment="1">
      <alignment horizontal="center" vertical="center"/>
    </xf>
    <xf numFmtId="0" fontId="52" fillId="25" borderId="10" xfId="52" applyFont="1" applyFill="1" applyBorder="1" applyAlignment="1">
      <alignment horizontal="center" vertical="center"/>
    </xf>
    <xf numFmtId="0" fontId="52" fillId="25" borderId="10" xfId="52" applyFont="1" applyFill="1" applyBorder="1" applyAlignment="1">
      <alignment horizontal="center"/>
    </xf>
    <xf numFmtId="0" fontId="46" fillId="0" borderId="0" xfId="86" applyFont="1" applyFill="1" applyAlignment="1">
      <alignment horizontal="center" vertical="center" wrapText="1"/>
    </xf>
    <xf numFmtId="4" fontId="52" fillId="25" borderId="10" xfId="52" applyNumberFormat="1" applyFont="1" applyFill="1" applyBorder="1" applyAlignment="1">
      <alignment horizontal="center" vertical="center"/>
    </xf>
    <xf numFmtId="4" fontId="60" fillId="25" borderId="10" xfId="52" applyNumberFormat="1" applyFont="1" applyFill="1" applyBorder="1" applyAlignment="1">
      <alignment horizontal="center" vertical="center"/>
    </xf>
    <xf numFmtId="0" fontId="55" fillId="0" borderId="0" xfId="52" applyFont="1" applyFill="1" applyBorder="1" applyAlignment="1">
      <alignment horizontal="center" vertical="center" wrapText="1"/>
    </xf>
    <xf numFmtId="0" fontId="55" fillId="0" borderId="0" xfId="52" applyFont="1" applyFill="1" applyAlignment="1">
      <alignment horizontal="center" vertical="center" wrapText="1"/>
    </xf>
    <xf numFmtId="0" fontId="61" fillId="0" borderId="10" xfId="52" applyFont="1" applyFill="1" applyBorder="1" applyAlignment="1">
      <alignment horizontal="center"/>
    </xf>
    <xf numFmtId="0" fontId="62" fillId="0" borderId="10" xfId="53" applyFont="1" applyFill="1" applyBorder="1" applyAlignment="1">
      <alignment horizontal="center" vertical="center" wrapText="1"/>
    </xf>
    <xf numFmtId="0" fontId="61" fillId="0" borderId="10" xfId="52" applyFont="1" applyFill="1" applyBorder="1" applyAlignment="1">
      <alignment horizontal="center" vertical="center"/>
    </xf>
    <xf numFmtId="165" fontId="61" fillId="0" borderId="10" xfId="56" applyNumberFormat="1" applyFont="1" applyFill="1" applyBorder="1" applyAlignment="1">
      <alignment horizontal="center" vertical="center"/>
    </xf>
    <xf numFmtId="2" fontId="61" fillId="0" borderId="10" xfId="56" applyNumberFormat="1" applyFont="1" applyFill="1" applyBorder="1" applyAlignment="1">
      <alignment horizontal="center" vertical="center"/>
    </xf>
    <xf numFmtId="4" fontId="61" fillId="0" borderId="10" xfId="56" applyNumberFormat="1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57" fillId="0" borderId="10" xfId="0" applyFont="1" applyFill="1" applyBorder="1" applyAlignment="1"/>
    <xf numFmtId="0" fontId="63" fillId="0" borderId="10" xfId="52" applyFont="1" applyFill="1" applyBorder="1" applyAlignment="1">
      <alignment horizontal="center" vertical="center"/>
    </xf>
    <xf numFmtId="0" fontId="61" fillId="0" borderId="10" xfId="98" applyFont="1" applyFill="1" applyBorder="1" applyAlignment="1">
      <alignment horizontal="left" vertical="center" wrapText="1"/>
    </xf>
    <xf numFmtId="0" fontId="63" fillId="0" borderId="10" xfId="89" applyFont="1" applyFill="1" applyBorder="1" applyAlignment="1">
      <alignment horizontal="center" vertical="center"/>
    </xf>
    <xf numFmtId="165" fontId="63" fillId="0" borderId="10" xfId="56" applyNumberFormat="1" applyFont="1" applyFill="1" applyBorder="1" applyAlignment="1">
      <alignment horizontal="center" vertical="center"/>
    </xf>
    <xf numFmtId="2" fontId="63" fillId="0" borderId="10" xfId="56" applyNumberFormat="1" applyFont="1" applyFill="1" applyBorder="1" applyAlignment="1">
      <alignment horizontal="center" vertical="center"/>
    </xf>
    <xf numFmtId="4" fontId="63" fillId="0" borderId="10" xfId="56" applyNumberFormat="1" applyFont="1" applyFill="1" applyBorder="1" applyAlignment="1">
      <alignment horizontal="center" vertical="center"/>
    </xf>
    <xf numFmtId="2" fontId="63" fillId="0" borderId="10" xfId="89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/>
    </xf>
    <xf numFmtId="10" fontId="63" fillId="0" borderId="10" xfId="0" applyNumberFormat="1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/>
    </xf>
    <xf numFmtId="4" fontId="57" fillId="0" borderId="10" xfId="0" applyNumberFormat="1" applyFont="1" applyFill="1" applyBorder="1" applyAlignment="1">
      <alignment horizontal="center" vertical="center"/>
    </xf>
    <xf numFmtId="4" fontId="61" fillId="0" borderId="10" xfId="0" applyNumberFormat="1" applyFont="1" applyFill="1" applyBorder="1" applyAlignment="1">
      <alignment horizontal="center" vertical="center"/>
    </xf>
    <xf numFmtId="4" fontId="63" fillId="0" borderId="10" xfId="89" applyNumberFormat="1" applyFont="1" applyFill="1" applyBorder="1" applyAlignment="1">
      <alignment horizontal="center" vertical="center"/>
    </xf>
    <xf numFmtId="4" fontId="61" fillId="0" borderId="10" xfId="89" applyNumberFormat="1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 wrapText="1"/>
    </xf>
    <xf numFmtId="0" fontId="46" fillId="0" borderId="0" xfId="86" applyFont="1" applyBorder="1" applyAlignment="1">
      <alignment horizontal="center" vertical="center" wrapText="1"/>
    </xf>
    <xf numFmtId="0" fontId="46" fillId="0" borderId="0" xfId="86" applyFont="1" applyAlignment="1">
      <alignment horizontal="center" vertical="center" wrapText="1"/>
    </xf>
    <xf numFmtId="49" fontId="61" fillId="0" borderId="10" xfId="54" applyNumberFormat="1" applyFont="1" applyFill="1" applyBorder="1" applyAlignment="1" applyProtection="1">
      <alignment horizontal="left" vertical="center" wrapText="1" readingOrder="1"/>
    </xf>
    <xf numFmtId="0" fontId="63" fillId="0" borderId="10" xfId="94" applyFont="1" applyFill="1" applyBorder="1" applyAlignment="1">
      <alignment horizontal="center" vertical="center" wrapText="1"/>
    </xf>
    <xf numFmtId="4" fontId="63" fillId="0" borderId="10" xfId="52" applyNumberFormat="1" applyFont="1" applyFill="1" applyBorder="1" applyAlignment="1">
      <alignment horizontal="center" vertical="center"/>
    </xf>
    <xf numFmtId="1" fontId="63" fillId="0" borderId="10" xfId="52" applyNumberFormat="1" applyFont="1" applyFill="1" applyBorder="1" applyAlignment="1">
      <alignment horizontal="center" vertical="center"/>
    </xf>
    <xf numFmtId="4" fontId="61" fillId="0" borderId="10" xfId="52" applyNumberFormat="1" applyFont="1" applyFill="1" applyBorder="1" applyAlignment="1">
      <alignment horizontal="center" vertical="center"/>
    </xf>
    <xf numFmtId="3" fontId="63" fillId="0" borderId="10" xfId="0" applyNumberFormat="1" applyFont="1" applyFill="1" applyBorder="1" applyAlignment="1">
      <alignment horizontal="center" vertical="center"/>
    </xf>
    <xf numFmtId="0" fontId="63" fillId="0" borderId="15" xfId="52" applyFont="1" applyFill="1" applyBorder="1" applyAlignment="1">
      <alignment horizontal="center" vertical="center" wrapText="1"/>
    </xf>
    <xf numFmtId="0" fontId="57" fillId="0" borderId="0" xfId="52" applyFont="1" applyFill="1" applyBorder="1" applyAlignment="1">
      <alignment horizontal="center" vertical="center" wrapText="1"/>
    </xf>
    <xf numFmtId="0" fontId="57" fillId="0" borderId="0" xfId="52" applyFont="1" applyFill="1" applyAlignment="1">
      <alignment horizontal="center" vertical="center" wrapText="1"/>
    </xf>
    <xf numFmtId="0" fontId="52" fillId="0" borderId="10" xfId="52" applyFont="1" applyFill="1" applyBorder="1" applyAlignment="1">
      <alignment horizontal="center"/>
    </xf>
    <xf numFmtId="0" fontId="63" fillId="0" borderId="10" xfId="52" applyFont="1" applyFill="1" applyBorder="1" applyAlignment="1">
      <alignment horizontal="center" vertical="center" wrapText="1"/>
    </xf>
    <xf numFmtId="0" fontId="61" fillId="0" borderId="10" xfId="57" applyFont="1" applyFill="1" applyBorder="1" applyAlignment="1">
      <alignment horizontal="left" vertical="top" wrapText="1"/>
    </xf>
    <xf numFmtId="0" fontId="58" fillId="0" borderId="10" xfId="85" applyFont="1" applyFill="1" applyBorder="1" applyAlignment="1">
      <alignment horizontal="center" vertical="center"/>
    </xf>
    <xf numFmtId="1" fontId="52" fillId="25" borderId="10" xfId="52" applyNumberFormat="1" applyFont="1" applyFill="1" applyBorder="1" applyAlignment="1">
      <alignment horizontal="center" vertical="center"/>
    </xf>
    <xf numFmtId="1" fontId="63" fillId="0" borderId="10" xfId="56" applyNumberFormat="1" applyFont="1" applyFill="1" applyBorder="1" applyAlignment="1">
      <alignment horizontal="center" vertical="center"/>
    </xf>
    <xf numFmtId="0" fontId="61" fillId="0" borderId="10" xfId="89" applyFont="1" applyFill="1" applyBorder="1" applyAlignment="1">
      <alignment horizontal="left" wrapText="1"/>
    </xf>
    <xf numFmtId="2" fontId="63" fillId="0" borderId="10" xfId="52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58" fillId="0" borderId="10" xfId="52" applyFont="1" applyFill="1" applyBorder="1" applyAlignment="1">
      <alignment horizontal="center" vertical="center" wrapText="1"/>
    </xf>
    <xf numFmtId="0" fontId="63" fillId="0" borderId="10" xfId="55" applyFont="1" applyFill="1" applyBorder="1" applyAlignment="1">
      <alignment horizontal="center" vertical="center" wrapText="1"/>
    </xf>
    <xf numFmtId="1" fontId="63" fillId="0" borderId="10" xfId="57" applyNumberFormat="1" applyFont="1" applyFill="1" applyBorder="1" applyAlignment="1">
      <alignment horizontal="center" vertical="center"/>
    </xf>
    <xf numFmtId="4" fontId="52" fillId="0" borderId="10" xfId="89" applyNumberFormat="1" applyFont="1" applyFill="1" applyBorder="1" applyAlignment="1">
      <alignment horizontal="center" vertical="center"/>
    </xf>
    <xf numFmtId="4" fontId="64" fillId="0" borderId="10" xfId="89" applyNumberFormat="1" applyFont="1" applyFill="1" applyBorder="1" applyAlignment="1">
      <alignment horizontal="center" vertical="center"/>
    </xf>
    <xf numFmtId="4" fontId="48" fillId="0" borderId="10" xfId="89" applyNumberFormat="1" applyFont="1" applyFill="1" applyBorder="1" applyAlignment="1">
      <alignment horizontal="center" vertical="center"/>
    </xf>
    <xf numFmtId="165" fontId="63" fillId="0" borderId="10" xfId="89" applyNumberFormat="1" applyFont="1" applyFill="1" applyBorder="1" applyAlignment="1">
      <alignment horizontal="center" vertical="center"/>
    </xf>
    <xf numFmtId="3" fontId="63" fillId="0" borderId="10" xfId="89" applyNumberFormat="1" applyFont="1" applyFill="1" applyBorder="1" applyAlignment="1">
      <alignment horizontal="center" vertical="center"/>
    </xf>
    <xf numFmtId="0" fontId="52" fillId="0" borderId="10" xfId="52" applyFont="1" applyFill="1" applyBorder="1" applyAlignment="1">
      <alignment horizontal="left"/>
    </xf>
    <xf numFmtId="0" fontId="55" fillId="0" borderId="10" xfId="0" applyFont="1" applyFill="1" applyBorder="1" applyAlignment="1"/>
    <xf numFmtId="0" fontId="55" fillId="0" borderId="17" xfId="0" applyFont="1" applyFill="1" applyBorder="1" applyAlignment="1"/>
    <xf numFmtId="0" fontId="44" fillId="0" borderId="0" xfId="86" applyFont="1" applyFill="1" applyBorder="1" applyAlignment="1">
      <alignment horizontal="center" vertical="center" wrapText="1"/>
    </xf>
    <xf numFmtId="0" fontId="44" fillId="0" borderId="0" xfId="86" applyFont="1" applyFill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59" fillId="0" borderId="18" xfId="86" applyFont="1" applyBorder="1" applyAlignment="1">
      <alignment horizontal="right" vertical="center" wrapText="1"/>
    </xf>
    <xf numFmtId="0" fontId="56" fillId="24" borderId="13" xfId="56" applyFont="1" applyFill="1" applyBorder="1" applyAlignment="1">
      <alignment horizontal="center" vertical="center" wrapText="1"/>
    </xf>
    <xf numFmtId="0" fontId="56" fillId="24" borderId="12" xfId="56" applyFont="1" applyFill="1" applyBorder="1" applyAlignment="1">
      <alignment horizontal="center" vertical="center"/>
    </xf>
    <xf numFmtId="0" fontId="56" fillId="24" borderId="18" xfId="56" applyFont="1" applyFill="1" applyBorder="1" applyAlignment="1">
      <alignment horizontal="center" vertical="center"/>
    </xf>
    <xf numFmtId="0" fontId="56" fillId="24" borderId="19" xfId="56" applyFont="1" applyFill="1" applyBorder="1" applyAlignment="1">
      <alignment horizontal="center" vertical="center"/>
    </xf>
    <xf numFmtId="0" fontId="57" fillId="0" borderId="10" xfId="89" applyFont="1" applyFill="1" applyBorder="1" applyAlignment="1">
      <alignment horizontal="center" vertical="center" wrapText="1"/>
    </xf>
    <xf numFmtId="0" fontId="57" fillId="0" borderId="10" xfId="89" applyFont="1" applyBorder="1" applyAlignment="1">
      <alignment horizontal="center" vertical="center" wrapText="1"/>
    </xf>
    <xf numFmtId="0" fontId="57" fillId="0" borderId="15" xfId="89" applyFont="1" applyBorder="1" applyAlignment="1">
      <alignment horizontal="center" vertical="center" wrapText="1"/>
    </xf>
    <xf numFmtId="0" fontId="57" fillId="0" borderId="16" xfId="89" applyFont="1" applyBorder="1" applyAlignment="1">
      <alignment horizontal="center" vertical="center" wrapText="1"/>
    </xf>
    <xf numFmtId="0" fontId="57" fillId="0" borderId="17" xfId="89" applyFont="1" applyBorder="1" applyAlignment="1">
      <alignment horizontal="center" vertical="center" wrapText="1"/>
    </xf>
    <xf numFmtId="0" fontId="57" fillId="0" borderId="10" xfId="86" applyFont="1" applyBorder="1" applyAlignment="1">
      <alignment horizontal="center" vertical="center" wrapText="1"/>
    </xf>
    <xf numFmtId="0" fontId="54" fillId="0" borderId="0" xfId="56" applyFont="1" applyAlignment="1">
      <alignment horizontal="center"/>
    </xf>
    <xf numFmtId="0" fontId="55" fillId="0" borderId="0" xfId="56" applyFont="1" applyAlignment="1">
      <alignment horizontal="center"/>
    </xf>
    <xf numFmtId="0" fontId="52" fillId="24" borderId="13" xfId="86" applyFont="1" applyFill="1" applyBorder="1" applyAlignment="1">
      <alignment horizontal="left"/>
    </xf>
    <xf numFmtId="0" fontId="52" fillId="24" borderId="12" xfId="86" applyFont="1" applyFill="1" applyBorder="1" applyAlignment="1">
      <alignment horizontal="left"/>
    </xf>
    <xf numFmtId="0" fontId="52" fillId="24" borderId="14" xfId="86" applyFont="1" applyFill="1" applyBorder="1" applyAlignment="1">
      <alignment horizontal="left"/>
    </xf>
    <xf numFmtId="0" fontId="47" fillId="25" borderId="10" xfId="89" applyFont="1" applyFill="1" applyBorder="1" applyAlignment="1">
      <alignment horizontal="left" vertical="center"/>
    </xf>
    <xf numFmtId="0" fontId="50" fillId="25" borderId="13" xfId="89" applyFont="1" applyFill="1" applyBorder="1" applyAlignment="1">
      <alignment horizontal="left" vertical="center"/>
    </xf>
    <xf numFmtId="0" fontId="50" fillId="25" borderId="12" xfId="89" applyFont="1" applyFill="1" applyBorder="1" applyAlignment="1">
      <alignment horizontal="left" vertical="center"/>
    </xf>
    <xf numFmtId="0" fontId="50" fillId="25" borderId="14" xfId="89" applyFont="1" applyFill="1" applyBorder="1" applyAlignment="1">
      <alignment horizontal="left" vertical="center"/>
    </xf>
    <xf numFmtId="0" fontId="42" fillId="0" borderId="0" xfId="56" applyFont="1"/>
    <xf numFmtId="0" fontId="52" fillId="26" borderId="10" xfId="52" applyFont="1" applyFill="1" applyBorder="1" applyAlignment="1">
      <alignment horizontal="left"/>
    </xf>
    <xf numFmtId="0" fontId="55" fillId="26" borderId="10" xfId="0" applyFont="1" applyFill="1" applyBorder="1" applyAlignment="1"/>
    <xf numFmtId="0" fontId="66" fillId="0" borderId="0" xfId="86" applyFont="1" applyAlignment="1">
      <alignment horizontal="center" vertical="center" wrapText="1"/>
    </xf>
    <xf numFmtId="0" fontId="67" fillId="0" borderId="0" xfId="86" applyFont="1" applyAlignment="1">
      <alignment horizontal="center" vertical="center" wrapText="1"/>
    </xf>
    <xf numFmtId="0" fontId="61" fillId="0" borderId="10" xfId="53" applyFont="1" applyFill="1" applyBorder="1" applyAlignment="1">
      <alignment horizontal="center" vertical="center" wrapText="1"/>
    </xf>
  </cellXfs>
  <cellStyles count="10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2" xfId="8" builtinId="34" customBuiltin="1"/>
    <cellStyle name="20% - Акцент3" xfId="9" builtinId="38" customBuiltin="1"/>
    <cellStyle name="20% - Акцент4" xfId="10" builtinId="42" customBuiltin="1"/>
    <cellStyle name="20% - Акцент5" xfId="11" builtinId="46" customBuiltin="1"/>
    <cellStyle name="20% -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 builtinId="31" customBuiltin="1"/>
    <cellStyle name="40% - Акцент2" xfId="20" builtinId="35" customBuiltin="1"/>
    <cellStyle name="40% - Акцент3" xfId="21" builtinId="39" customBuiltin="1"/>
    <cellStyle name="40% - Акцент4" xfId="22" builtinId="43" customBuiltin="1"/>
    <cellStyle name="40% - Акцент5" xfId="23" builtinId="47" customBuiltin="1"/>
    <cellStyle name="40% -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 builtinId="32" customBuiltin="1"/>
    <cellStyle name="60% - Акцент2" xfId="32" builtinId="36" customBuiltin="1"/>
    <cellStyle name="60% - Акцент3" xfId="33" builtinId="40" customBuiltin="1"/>
    <cellStyle name="60% - Акцент4" xfId="34" builtinId="44" customBuiltin="1"/>
    <cellStyle name="60% - Акцент5" xfId="35" builtinId="48" customBuiltin="1"/>
    <cellStyle name="60% -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au?iue" xfId="52"/>
    <cellStyle name="Iau?iue 2" xfId="53"/>
    <cellStyle name="Iau?iue 2 2" xfId="54"/>
    <cellStyle name="Iau?iue 2 2 2" xfId="104"/>
    <cellStyle name="Iau?iue 3" xfId="55"/>
    <cellStyle name="Iau?iue 4" xfId="97"/>
    <cellStyle name="Iau?iue_dodatok1K" xfId="101"/>
    <cellStyle name="Iau?iue_Misyachni zvity_IP 2011Наказ" xfId="56"/>
    <cellStyle name="Iau?iue_ІР2014 підрядники" xfId="98"/>
    <cellStyle name="Iau?iue_Пропозиції до ІП_2013 7 розділ" xfId="57"/>
    <cellStyle name="Input" xfId="58"/>
    <cellStyle name="Linked Cell" xfId="59"/>
    <cellStyle name="Neutral" xfId="60"/>
    <cellStyle name="Note" xfId="61"/>
    <cellStyle name="Output" xfId="62"/>
    <cellStyle name="Title" xfId="63"/>
    <cellStyle name="Total" xfId="64"/>
    <cellStyle name="Warning Text" xfId="65"/>
    <cellStyle name="Акцент1" xfId="66" builtinId="29" customBuiltin="1"/>
    <cellStyle name="Акцент2" xfId="67" builtinId="33" customBuiltin="1"/>
    <cellStyle name="Акцент3" xfId="68" builtinId="37" customBuiltin="1"/>
    <cellStyle name="Акцент4" xfId="69" builtinId="41" customBuiltin="1"/>
    <cellStyle name="Акцент5" xfId="70" builtinId="45" customBuiltin="1"/>
    <cellStyle name="Акцент6" xfId="71" builtinId="49" customBuiltin="1"/>
    <cellStyle name="Ввод " xfId="72" builtinId="20" customBuiltin="1"/>
    <cellStyle name="Вывод" xfId="73" builtinId="21" customBuiltin="1"/>
    <cellStyle name="Вычисление" xfId="74" builtinId="22" customBuilti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вичайний_Аркуш2" xfId="79"/>
    <cellStyle name="Итог" xfId="80" builtinId="25" customBuiltin="1"/>
    <cellStyle name="Контрольная ячейка" xfId="81" builtinId="23" customBuiltin="1"/>
    <cellStyle name="Название" xfId="82" builtinId="15" customBuiltin="1"/>
    <cellStyle name="Нейтральный" xfId="83" builtinId="28" customBuiltin="1"/>
    <cellStyle name="Обычный" xfId="0" builtinId="0"/>
    <cellStyle name="Обычный 2" xfId="84"/>
    <cellStyle name="Обычный 2 4" xfId="99"/>
    <cellStyle name="Обычный 3" xfId="102"/>
    <cellStyle name="Обычный 8 2" xfId="100"/>
    <cellStyle name="Обычный_IP_2008_Оригинал" xfId="85"/>
    <cellStyle name="Обычный_IP_2010_Оригинал_32 606_151209" xfId="86"/>
    <cellStyle name="Обычный_nkre1" xfId="87"/>
    <cellStyle name="Обычный_Report_2010_32606_Січень" xfId="88"/>
    <cellStyle name="Обычный_Проект_IP_2009_260608" xfId="89"/>
    <cellStyle name="Плохой" xfId="90" builtinId="27" customBuiltin="1"/>
    <cellStyle name="Пояснение" xfId="91" builtinId="53" customBuiltin="1"/>
    <cellStyle name="Примечание" xfId="92" builtinId="10" customBuiltin="1"/>
    <cellStyle name="Процентный 2" xfId="103"/>
    <cellStyle name="Связанная ячейка" xfId="93" builtinId="24" customBuiltin="1"/>
    <cellStyle name="Стиль 1" xfId="94"/>
    <cellStyle name="Текст предупреждения" xfId="95" builtinId="11" customBuiltin="1"/>
    <cellStyle name="Хороший" xfId="9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W64"/>
  <sheetViews>
    <sheetView tabSelected="1" zoomScale="55" zoomScaleNormal="55" zoomScaleSheetLayoutView="55" workbookViewId="0">
      <pane xSplit="4" ySplit="9" topLeftCell="E34" activePane="bottomRight" state="frozen"/>
      <selection pane="topRight" activeCell="E1" sqref="E1"/>
      <selection pane="bottomLeft" activeCell="A10" sqref="A10"/>
      <selection pane="bottomRight" activeCell="M21" sqref="M21"/>
    </sheetView>
  </sheetViews>
  <sheetFormatPr defaultRowHeight="12.75"/>
  <cols>
    <col min="1" max="1" width="6.28515625" style="1" customWidth="1"/>
    <col min="2" max="2" width="79.5703125" style="1" customWidth="1"/>
    <col min="3" max="3" width="13" style="1" customWidth="1"/>
    <col min="4" max="4" width="15.42578125" style="1" customWidth="1"/>
    <col min="5" max="5" width="13.5703125" style="1" customWidth="1"/>
    <col min="6" max="6" width="18.85546875" style="1" customWidth="1"/>
    <col min="7" max="7" width="15.42578125" style="1" customWidth="1"/>
    <col min="8" max="8" width="14.140625" style="1" customWidth="1"/>
    <col min="9" max="9" width="22.42578125" style="1" customWidth="1"/>
    <col min="10" max="10" width="18.42578125" style="1" customWidth="1"/>
    <col min="11" max="11" width="12.85546875" style="1" customWidth="1"/>
    <col min="12" max="12" width="17.28515625" style="1" customWidth="1"/>
    <col min="13" max="13" width="18.42578125" style="1" customWidth="1"/>
    <col min="14" max="14" width="35.28515625" style="1" customWidth="1"/>
    <col min="15" max="15" width="19.7109375" style="6" customWidth="1"/>
    <col min="16" max="16" width="25.7109375" style="2" customWidth="1"/>
    <col min="17" max="17" width="29" style="2" customWidth="1"/>
    <col min="18" max="18" width="32.140625" style="2" customWidth="1"/>
    <col min="19" max="19" width="31.7109375" style="2" customWidth="1"/>
    <col min="20" max="23" width="9.140625" style="2"/>
    <col min="24" max="16384" width="9.140625" style="1"/>
  </cols>
  <sheetData>
    <row r="1" spans="1:23" ht="17.25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13" t="s">
        <v>32</v>
      </c>
      <c r="O1" s="113"/>
    </row>
    <row r="2" spans="1:23" ht="30" customHeight="1">
      <c r="A2" s="114" t="s">
        <v>54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17"/>
    </row>
    <row r="3" spans="1:23" ht="86.25" customHeight="1">
      <c r="A3" s="123" t="s">
        <v>0</v>
      </c>
      <c r="B3" s="123" t="s">
        <v>1</v>
      </c>
      <c r="C3" s="119" t="s">
        <v>2</v>
      </c>
      <c r="D3" s="119" t="s">
        <v>23</v>
      </c>
      <c r="E3" s="119"/>
      <c r="F3" s="119"/>
      <c r="G3" s="119" t="s">
        <v>3</v>
      </c>
      <c r="H3" s="119"/>
      <c r="I3" s="119"/>
      <c r="J3" s="119" t="s">
        <v>4</v>
      </c>
      <c r="K3" s="119"/>
      <c r="L3" s="119"/>
      <c r="M3" s="120" t="s">
        <v>5</v>
      </c>
      <c r="N3" s="118" t="s">
        <v>6</v>
      </c>
      <c r="O3" s="119" t="s">
        <v>7</v>
      </c>
      <c r="P3" s="38"/>
    </row>
    <row r="4" spans="1:23" ht="15.75" customHeight="1">
      <c r="A4" s="123"/>
      <c r="B4" s="123"/>
      <c r="C4" s="119"/>
      <c r="D4" s="119" t="s">
        <v>18</v>
      </c>
      <c r="E4" s="119" t="s">
        <v>8</v>
      </c>
      <c r="F4" s="119" t="s">
        <v>19</v>
      </c>
      <c r="G4" s="119" t="s">
        <v>18</v>
      </c>
      <c r="H4" s="119" t="s">
        <v>8</v>
      </c>
      <c r="I4" s="119" t="s">
        <v>19</v>
      </c>
      <c r="J4" s="119" t="s">
        <v>18</v>
      </c>
      <c r="K4" s="119" t="s">
        <v>8</v>
      </c>
      <c r="L4" s="119" t="s">
        <v>19</v>
      </c>
      <c r="M4" s="121"/>
      <c r="N4" s="118"/>
      <c r="O4" s="119"/>
    </row>
    <row r="5" spans="1:23" ht="36.75" customHeight="1">
      <c r="A5" s="123"/>
      <c r="B5" s="123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1"/>
      <c r="N5" s="118"/>
      <c r="O5" s="119"/>
    </row>
    <row r="6" spans="1:23" ht="56.25" customHeight="1">
      <c r="A6" s="123"/>
      <c r="B6" s="123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2"/>
      <c r="N6" s="118"/>
      <c r="O6" s="119"/>
    </row>
    <row r="7" spans="1:23" s="3" customFormat="1" ht="24" customHeight="1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</row>
    <row r="8" spans="1:23" s="79" customFormat="1" ht="24.75" customHeight="1">
      <c r="A8" s="126" t="s">
        <v>9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P8" s="78"/>
      <c r="Q8" s="78"/>
      <c r="R8" s="78"/>
      <c r="S8" s="78"/>
      <c r="T8" s="78"/>
      <c r="U8" s="78"/>
      <c r="V8" s="78"/>
      <c r="W8" s="78"/>
    </row>
    <row r="9" spans="1:23" s="79" customFormat="1" ht="20.25">
      <c r="A9" s="134" t="s">
        <v>22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78"/>
      <c r="Q9" s="78"/>
      <c r="R9" s="78"/>
      <c r="S9" s="78"/>
      <c r="T9" s="78"/>
      <c r="U9" s="78"/>
      <c r="V9" s="78"/>
      <c r="W9" s="78"/>
    </row>
    <row r="10" spans="1:23" s="25" customFormat="1" ht="20.25">
      <c r="A10" s="54"/>
      <c r="B10" s="137" t="s">
        <v>55</v>
      </c>
      <c r="C10" s="56"/>
      <c r="D10" s="57"/>
      <c r="E10" s="58"/>
      <c r="F10" s="59"/>
      <c r="G10" s="60"/>
      <c r="H10" s="60"/>
      <c r="I10" s="60"/>
      <c r="J10" s="60"/>
      <c r="K10" s="60"/>
      <c r="L10" s="60"/>
      <c r="M10" s="60"/>
      <c r="N10" s="61"/>
      <c r="O10" s="61"/>
      <c r="P10" s="15"/>
      <c r="Q10" s="15"/>
      <c r="R10" s="15"/>
      <c r="S10" s="15"/>
      <c r="T10" s="15"/>
      <c r="U10" s="15"/>
      <c r="V10" s="15"/>
      <c r="W10" s="15"/>
    </row>
    <row r="11" spans="1:23" s="25" customFormat="1" ht="39.75">
      <c r="A11" s="56">
        <v>1</v>
      </c>
      <c r="B11" s="138" t="s">
        <v>56</v>
      </c>
      <c r="C11" s="64" t="s">
        <v>20</v>
      </c>
      <c r="D11" s="67">
        <f>F11/E11</f>
        <v>376.65338645418325</v>
      </c>
      <c r="E11" s="66">
        <v>3.7650000000000001</v>
      </c>
      <c r="F11" s="67">
        <v>1418.1</v>
      </c>
      <c r="G11" s="68">
        <f>I11/H11</f>
        <v>352.80557768924302</v>
      </c>
      <c r="H11" s="69">
        <v>3.7650000000000001</v>
      </c>
      <c r="I11" s="74">
        <v>1328.3130000000001</v>
      </c>
      <c r="J11" s="70">
        <f t="shared" ref="J11:J12" si="0">G11-D11</f>
        <v>-23.847808764940226</v>
      </c>
      <c r="K11" s="69">
        <f t="shared" ref="K11:K12" si="1">H11-E11</f>
        <v>0</v>
      </c>
      <c r="L11" s="74">
        <f t="shared" ref="L11:L12" si="2">I11-F11</f>
        <v>-89.786999999999807</v>
      </c>
      <c r="M11" s="71">
        <f>(G11-D11)/D11</f>
        <v>-6.3314998942246639E-2</v>
      </c>
      <c r="N11" s="98" t="s">
        <v>29</v>
      </c>
      <c r="O11" s="61"/>
      <c r="P11" s="15"/>
      <c r="Q11" s="15"/>
      <c r="R11" s="15"/>
      <c r="S11" s="15"/>
      <c r="T11" s="15"/>
      <c r="U11" s="15"/>
      <c r="V11" s="15"/>
      <c r="W11" s="15"/>
    </row>
    <row r="12" spans="1:23" s="25" customFormat="1" ht="39.75">
      <c r="A12" s="56">
        <v>2</v>
      </c>
      <c r="B12" s="138" t="s">
        <v>57</v>
      </c>
      <c r="C12" s="64" t="s">
        <v>20</v>
      </c>
      <c r="D12" s="67">
        <f>F12/E12</f>
        <v>355.18788940809964</v>
      </c>
      <c r="E12" s="66">
        <v>5.1360000000000001</v>
      </c>
      <c r="F12" s="67">
        <v>1824.2449999999999</v>
      </c>
      <c r="G12" s="68">
        <f>I12/H12</f>
        <v>343.04828660436135</v>
      </c>
      <c r="H12" s="69">
        <v>5.1360000000000001</v>
      </c>
      <c r="I12" s="74">
        <v>1761.896</v>
      </c>
      <c r="J12" s="70">
        <f t="shared" si="0"/>
        <v>-12.139602803738285</v>
      </c>
      <c r="K12" s="69">
        <f t="shared" si="1"/>
        <v>0</v>
      </c>
      <c r="L12" s="74">
        <f t="shared" si="2"/>
        <v>-62.348999999999933</v>
      </c>
      <c r="M12" s="71">
        <f t="shared" ref="M12" si="3">(G12-D12)/D12</f>
        <v>-3.4177974997875747E-2</v>
      </c>
      <c r="N12" s="98" t="s">
        <v>29</v>
      </c>
      <c r="O12" s="61"/>
      <c r="P12" s="15"/>
      <c r="Q12" s="15"/>
      <c r="R12" s="15"/>
      <c r="S12" s="15"/>
      <c r="T12" s="15"/>
      <c r="U12" s="15"/>
      <c r="V12" s="15"/>
      <c r="W12" s="15"/>
    </row>
    <row r="13" spans="1:23" s="25" customFormat="1" ht="20.25">
      <c r="A13" s="56"/>
      <c r="B13" s="137" t="s">
        <v>24</v>
      </c>
      <c r="C13" s="64"/>
      <c r="D13" s="67"/>
      <c r="E13" s="66"/>
      <c r="F13" s="67"/>
      <c r="G13" s="68"/>
      <c r="H13" s="69"/>
      <c r="I13" s="74"/>
      <c r="J13" s="70"/>
      <c r="K13" s="69"/>
      <c r="L13" s="74"/>
      <c r="M13" s="71"/>
      <c r="N13" s="98"/>
      <c r="O13" s="61"/>
      <c r="P13" s="15"/>
      <c r="Q13" s="15"/>
      <c r="R13" s="15"/>
      <c r="S13" s="15"/>
      <c r="T13" s="15"/>
      <c r="U13" s="15"/>
      <c r="V13" s="15"/>
      <c r="W13" s="15"/>
    </row>
    <row r="14" spans="1:23" s="25" customFormat="1" ht="40.5">
      <c r="A14" s="56">
        <v>3</v>
      </c>
      <c r="B14" s="138" t="s">
        <v>58</v>
      </c>
      <c r="C14" s="64" t="s">
        <v>20</v>
      </c>
      <c r="D14" s="67">
        <v>353.34180790960448</v>
      </c>
      <c r="E14" s="66">
        <v>3.54</v>
      </c>
      <c r="F14" s="67">
        <v>1250.83</v>
      </c>
      <c r="G14" s="68">
        <v>350.234375</v>
      </c>
      <c r="H14" s="69">
        <v>3.2</v>
      </c>
      <c r="I14" s="74">
        <v>1120.75</v>
      </c>
      <c r="J14" s="70">
        <f t="shared" ref="J14" si="4">G14-D14</f>
        <v>-3.1074329096044835</v>
      </c>
      <c r="K14" s="69">
        <f t="shared" ref="K14" si="5">H14-E14</f>
        <v>-0.33999999999999986</v>
      </c>
      <c r="L14" s="74">
        <f t="shared" ref="L14" si="6">I14-F14</f>
        <v>-130.07999999999993</v>
      </c>
      <c r="M14" s="71">
        <f t="shared" ref="M14" si="7">(G14-D14)/D14</f>
        <v>-8.7944105114203149E-3</v>
      </c>
      <c r="N14" s="98" t="s">
        <v>29</v>
      </c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5" customFormat="1" ht="20.25">
      <c r="A15" s="54"/>
      <c r="B15" s="55" t="s">
        <v>25</v>
      </c>
      <c r="C15" s="56"/>
      <c r="D15" s="57"/>
      <c r="E15" s="58"/>
      <c r="F15" s="59"/>
      <c r="G15" s="60"/>
      <c r="H15" s="60"/>
      <c r="I15" s="60"/>
      <c r="J15" s="60"/>
      <c r="K15" s="60"/>
      <c r="L15" s="60"/>
      <c r="M15" s="60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111" customFormat="1" ht="20.25">
      <c r="A16" s="62">
        <v>4</v>
      </c>
      <c r="B16" s="63" t="s">
        <v>36</v>
      </c>
      <c r="C16" s="64" t="s">
        <v>20</v>
      </c>
      <c r="D16" s="67">
        <f>F16/E16</f>
        <v>329.74548969072163</v>
      </c>
      <c r="E16" s="66">
        <v>3.1040000000000001</v>
      </c>
      <c r="F16" s="67">
        <v>1023.53</v>
      </c>
      <c r="G16" s="68">
        <f>I16/H16</f>
        <v>322.3597519329897</v>
      </c>
      <c r="H16" s="69">
        <v>3.1040000000000001</v>
      </c>
      <c r="I16" s="74">
        <v>1000.6046700000001</v>
      </c>
      <c r="J16" s="70">
        <f t="shared" ref="J16:K17" si="8">G16-D16</f>
        <v>-7.3857377577319312</v>
      </c>
      <c r="K16" s="69">
        <f t="shared" si="8"/>
        <v>0</v>
      </c>
      <c r="L16" s="74">
        <f t="shared" ref="L16" si="9">I16-F16</f>
        <v>-22.925329999999917</v>
      </c>
      <c r="M16" s="71">
        <f>(G16-D16)/D16</f>
        <v>-2.2398298046955062E-2</v>
      </c>
      <c r="N16" s="98" t="s">
        <v>29</v>
      </c>
      <c r="O16" s="61"/>
      <c r="P16" s="110"/>
      <c r="Q16" s="110"/>
      <c r="R16" s="110"/>
      <c r="S16" s="110"/>
      <c r="T16" s="110"/>
      <c r="U16" s="110"/>
      <c r="V16" s="110"/>
      <c r="W16" s="110"/>
    </row>
    <row r="17" spans="1:23" s="111" customFormat="1" ht="20.25">
      <c r="A17" s="62">
        <v>5</v>
      </c>
      <c r="B17" s="63" t="s">
        <v>37</v>
      </c>
      <c r="C17" s="64" t="s">
        <v>20</v>
      </c>
      <c r="D17" s="67">
        <f>F17/E17</f>
        <v>427.90316126450574</v>
      </c>
      <c r="E17" s="66">
        <v>2.4990000000000001</v>
      </c>
      <c r="F17" s="67">
        <v>1069.33</v>
      </c>
      <c r="G17" s="68">
        <f>I17/H17</f>
        <v>405.41478591436572</v>
      </c>
      <c r="H17" s="69">
        <v>2.4990000000000001</v>
      </c>
      <c r="I17" s="74">
        <v>1013.1315499999999</v>
      </c>
      <c r="J17" s="70">
        <f t="shared" si="8"/>
        <v>-22.488375350140018</v>
      </c>
      <c r="K17" s="69">
        <f t="shared" si="8"/>
        <v>0</v>
      </c>
      <c r="L17" s="74">
        <f t="shared" ref="L17" si="10">I17-F17</f>
        <v>-56.19844999999998</v>
      </c>
      <c r="M17" s="71">
        <f t="shared" ref="M17:M21" si="11">(G17-D17)/D17</f>
        <v>-5.2554824048703312E-2</v>
      </c>
      <c r="N17" s="98" t="s">
        <v>29</v>
      </c>
      <c r="O17" s="61"/>
      <c r="P17" s="110"/>
      <c r="Q17" s="110"/>
      <c r="R17" s="110"/>
      <c r="S17" s="110"/>
      <c r="T17" s="110"/>
      <c r="U17" s="110"/>
      <c r="V17" s="110"/>
      <c r="W17" s="110"/>
    </row>
    <row r="18" spans="1:23" s="111" customFormat="1" ht="20.25">
      <c r="A18" s="62"/>
      <c r="B18" s="55" t="s">
        <v>59</v>
      </c>
      <c r="C18" s="64"/>
      <c r="D18" s="67"/>
      <c r="E18" s="66"/>
      <c r="F18" s="67"/>
      <c r="G18" s="68"/>
      <c r="H18" s="69"/>
      <c r="I18" s="74"/>
      <c r="J18" s="70"/>
      <c r="K18" s="69"/>
      <c r="L18" s="74"/>
      <c r="M18" s="71"/>
      <c r="N18" s="98"/>
      <c r="O18" s="61"/>
      <c r="P18" s="110"/>
      <c r="Q18" s="110"/>
      <c r="R18" s="110"/>
      <c r="S18" s="110"/>
      <c r="T18" s="110"/>
      <c r="U18" s="110"/>
      <c r="V18" s="110"/>
      <c r="W18" s="110"/>
    </row>
    <row r="19" spans="1:23" s="111" customFormat="1" ht="40.5">
      <c r="A19" s="62">
        <v>6</v>
      </c>
      <c r="B19" s="63" t="s">
        <v>60</v>
      </c>
      <c r="C19" s="64" t="s">
        <v>20</v>
      </c>
      <c r="D19" s="67">
        <v>332.28063660477454</v>
      </c>
      <c r="E19" s="66">
        <v>1.885</v>
      </c>
      <c r="F19" s="67">
        <v>626.34900000000005</v>
      </c>
      <c r="G19" s="68">
        <v>323.65782493368704</v>
      </c>
      <c r="H19" s="69">
        <v>1.885</v>
      </c>
      <c r="I19" s="74">
        <v>610.09500000000003</v>
      </c>
      <c r="J19" s="70">
        <f t="shared" ref="J19" si="12">G19-D19</f>
        <v>-8.6228116710875042</v>
      </c>
      <c r="K19" s="69">
        <f t="shared" ref="K19" si="13">H19-E19</f>
        <v>0</v>
      </c>
      <c r="L19" s="74">
        <f t="shared" ref="L19" si="14">I19-F19</f>
        <v>-16.254000000000019</v>
      </c>
      <c r="M19" s="71">
        <f t="shared" ref="M19" si="15">(G19-D19)/D19</f>
        <v>-2.5950388681070691E-2</v>
      </c>
      <c r="N19" s="98" t="s">
        <v>29</v>
      </c>
      <c r="O19" s="61"/>
      <c r="P19" s="110"/>
      <c r="Q19" s="110"/>
      <c r="R19" s="110"/>
      <c r="S19" s="110"/>
      <c r="T19" s="110"/>
      <c r="U19" s="110"/>
      <c r="V19" s="110"/>
      <c r="W19" s="110"/>
    </row>
    <row r="20" spans="1:23" s="7" customFormat="1" ht="20.25">
      <c r="A20" s="54"/>
      <c r="B20" s="55" t="s">
        <v>38</v>
      </c>
      <c r="C20" s="56"/>
      <c r="D20" s="59"/>
      <c r="E20" s="58"/>
      <c r="F20" s="59"/>
      <c r="G20" s="60"/>
      <c r="H20" s="60"/>
      <c r="I20" s="97"/>
      <c r="J20" s="60"/>
      <c r="K20" s="60"/>
      <c r="L20" s="97"/>
      <c r="M20" s="71"/>
      <c r="N20" s="98"/>
      <c r="O20" s="72"/>
      <c r="P20" s="3"/>
      <c r="Q20" s="3"/>
      <c r="R20" s="3"/>
      <c r="S20" s="3"/>
      <c r="T20" s="3"/>
      <c r="U20" s="3"/>
      <c r="V20" s="3"/>
      <c r="W20" s="3"/>
    </row>
    <row r="21" spans="1:23" s="7" customFormat="1" ht="39.75">
      <c r="A21" s="62">
        <v>7</v>
      </c>
      <c r="B21" s="63" t="s">
        <v>39</v>
      </c>
      <c r="C21" s="64" t="s">
        <v>20</v>
      </c>
      <c r="D21" s="67">
        <f>F21/E21</f>
        <v>371.6138516824567</v>
      </c>
      <c r="E21" s="66">
        <v>3.0609999999999999</v>
      </c>
      <c r="F21" s="67">
        <v>1137.51</v>
      </c>
      <c r="G21" s="68">
        <f>I21/H21</f>
        <v>356.93070238484154</v>
      </c>
      <c r="H21" s="69">
        <v>3.0609999999999999</v>
      </c>
      <c r="I21" s="74">
        <v>1092.5648799999999</v>
      </c>
      <c r="J21" s="70">
        <f>G21-D21</f>
        <v>-14.683149297615159</v>
      </c>
      <c r="K21" s="69">
        <f>H21-E21</f>
        <v>0</v>
      </c>
      <c r="L21" s="74">
        <f t="shared" ref="L21" si="16">I21-F21</f>
        <v>-44.945120000000088</v>
      </c>
      <c r="M21" s="71">
        <f t="shared" si="11"/>
        <v>-3.9511846049705063E-2</v>
      </c>
      <c r="N21" s="98" t="s">
        <v>29</v>
      </c>
      <c r="O21" s="73"/>
      <c r="P21" s="19"/>
      <c r="Q21" s="3"/>
      <c r="R21" s="3"/>
      <c r="S21" s="3"/>
      <c r="T21" s="3"/>
      <c r="U21" s="3"/>
      <c r="V21" s="3"/>
      <c r="W21" s="3"/>
    </row>
    <row r="22" spans="1:23" s="7" customFormat="1" ht="39.75">
      <c r="A22" s="62">
        <v>8</v>
      </c>
      <c r="B22" s="63" t="s">
        <v>53</v>
      </c>
      <c r="C22" s="64" t="s">
        <v>20</v>
      </c>
      <c r="D22" s="67"/>
      <c r="E22" s="66"/>
      <c r="F22" s="67"/>
      <c r="G22" s="68">
        <f>I22/H22</f>
        <v>413.70639534883719</v>
      </c>
      <c r="H22" s="69">
        <v>2.0640000000000001</v>
      </c>
      <c r="I22" s="74">
        <v>853.89</v>
      </c>
      <c r="J22" s="70">
        <f t="shared" ref="J22:J23" si="17">G22-D22</f>
        <v>413.70639534883719</v>
      </c>
      <c r="K22" s="69">
        <f t="shared" ref="K22:K23" si="18">H22-E22</f>
        <v>2.0640000000000001</v>
      </c>
      <c r="L22" s="74">
        <f t="shared" ref="L22:L23" si="19">I22-F22</f>
        <v>853.89</v>
      </c>
      <c r="M22" s="71" t="e">
        <f t="shared" ref="M22:M23" si="20">(G22-D22)/D22</f>
        <v>#DIV/0!</v>
      </c>
      <c r="N22" s="98" t="s">
        <v>29</v>
      </c>
      <c r="O22" s="73"/>
      <c r="P22" s="19"/>
      <c r="Q22" s="3"/>
      <c r="R22" s="3"/>
      <c r="S22" s="3"/>
      <c r="T22" s="3"/>
      <c r="U22" s="3"/>
      <c r="V22" s="3"/>
      <c r="W22" s="3"/>
    </row>
    <row r="23" spans="1:23" s="7" customFormat="1" ht="58.5">
      <c r="A23" s="62">
        <v>9</v>
      </c>
      <c r="B23" s="63" t="s">
        <v>61</v>
      </c>
      <c r="C23" s="64" t="s">
        <v>20</v>
      </c>
      <c r="D23" s="67"/>
      <c r="E23" s="66"/>
      <c r="F23" s="67"/>
      <c r="G23" s="68">
        <f>I23/H23</f>
        <v>385.28251366120224</v>
      </c>
      <c r="H23" s="69">
        <v>1.83</v>
      </c>
      <c r="I23" s="74">
        <v>705.06700000000012</v>
      </c>
      <c r="J23" s="70">
        <f t="shared" si="17"/>
        <v>385.28251366120224</v>
      </c>
      <c r="K23" s="69">
        <f t="shared" si="18"/>
        <v>1.83</v>
      </c>
      <c r="L23" s="74">
        <f t="shared" si="19"/>
        <v>705.06700000000012</v>
      </c>
      <c r="M23" s="71" t="e">
        <f t="shared" si="20"/>
        <v>#DIV/0!</v>
      </c>
      <c r="N23" s="112" t="s">
        <v>64</v>
      </c>
      <c r="O23" s="73"/>
      <c r="P23" s="19"/>
      <c r="Q23" s="3"/>
      <c r="R23" s="3"/>
      <c r="S23" s="3"/>
      <c r="T23" s="3"/>
      <c r="U23" s="3"/>
      <c r="V23" s="3"/>
      <c r="W23" s="3"/>
    </row>
    <row r="24" spans="1:23" s="7" customFormat="1" ht="20.25">
      <c r="A24" s="62"/>
      <c r="B24" s="55" t="s">
        <v>26</v>
      </c>
      <c r="C24" s="64"/>
      <c r="D24" s="67"/>
      <c r="E24" s="66"/>
      <c r="F24" s="67"/>
      <c r="G24" s="75"/>
      <c r="H24" s="66"/>
      <c r="I24" s="76"/>
      <c r="J24" s="69"/>
      <c r="K24" s="69"/>
      <c r="L24" s="74"/>
      <c r="M24" s="71"/>
      <c r="N24" s="77"/>
      <c r="O24" s="73"/>
      <c r="P24" s="19"/>
      <c r="Q24" s="19"/>
      <c r="R24" s="3"/>
      <c r="S24" s="3"/>
      <c r="T24" s="3"/>
      <c r="U24" s="3"/>
      <c r="V24" s="3"/>
      <c r="W24" s="3"/>
    </row>
    <row r="25" spans="1:23" s="7" customFormat="1" ht="20.25">
      <c r="A25" s="62">
        <v>10</v>
      </c>
      <c r="B25" s="63" t="s">
        <v>40</v>
      </c>
      <c r="C25" s="64" t="s">
        <v>20</v>
      </c>
      <c r="D25" s="67">
        <f t="shared" ref="D25" si="21">F25/E25</f>
        <v>449.09521757862984</v>
      </c>
      <c r="E25" s="66">
        <v>2.3210000000000002</v>
      </c>
      <c r="F25" s="67">
        <v>1042.3499999999999</v>
      </c>
      <c r="G25" s="75">
        <f t="shared" ref="G25" si="22">I25/H25</f>
        <v>438.88557949159838</v>
      </c>
      <c r="H25" s="66">
        <v>2.3210000000000002</v>
      </c>
      <c r="I25" s="76">
        <v>1018.65343</v>
      </c>
      <c r="J25" s="69">
        <f t="shared" ref="J25" si="23">G25-D25</f>
        <v>-10.209638087031465</v>
      </c>
      <c r="K25" s="69">
        <f t="shared" ref="K25" si="24">H25-E25</f>
        <v>0</v>
      </c>
      <c r="L25" s="74">
        <f t="shared" ref="L25" si="25">I25-F25</f>
        <v>-23.696569999999952</v>
      </c>
      <c r="M25" s="71">
        <f t="shared" ref="M25" si="26">(G25-D25)/D25</f>
        <v>-2.2733793831246733E-2</v>
      </c>
      <c r="N25" s="98" t="s">
        <v>29</v>
      </c>
      <c r="O25" s="73"/>
      <c r="P25" s="19"/>
      <c r="Q25" s="19"/>
      <c r="R25" s="3"/>
      <c r="S25" s="3"/>
      <c r="T25" s="3"/>
      <c r="U25" s="3"/>
      <c r="V25" s="3"/>
      <c r="W25" s="3"/>
    </row>
    <row r="26" spans="1:23" s="49" customFormat="1" ht="20.25">
      <c r="A26" s="39"/>
      <c r="B26" s="40" t="s">
        <v>10</v>
      </c>
      <c r="C26" s="41"/>
      <c r="D26" s="42"/>
      <c r="E26" s="43">
        <f>SUM(E11:E25)</f>
        <v>25.311</v>
      </c>
      <c r="F26" s="43">
        <f t="shared" ref="F26:M26" si="27">SUM(F11:F25)</f>
        <v>9392.2439999999988</v>
      </c>
      <c r="G26" s="43"/>
      <c r="H26" s="43">
        <f t="shared" si="27"/>
        <v>28.864999999999998</v>
      </c>
      <c r="I26" s="43">
        <f t="shared" si="27"/>
        <v>10504.965530000001</v>
      </c>
      <c r="J26" s="43"/>
      <c r="K26" s="43">
        <f t="shared" si="27"/>
        <v>3.5540000000000003</v>
      </c>
      <c r="L26" s="45">
        <f t="shared" si="27"/>
        <v>1112.7215300000003</v>
      </c>
      <c r="M26" s="43"/>
      <c r="N26" s="47"/>
      <c r="O26" s="48"/>
      <c r="P26" s="19"/>
      <c r="Q26" s="19"/>
      <c r="R26" s="19"/>
      <c r="S26" s="19"/>
      <c r="T26" s="19"/>
      <c r="U26" s="19"/>
      <c r="V26" s="19"/>
      <c r="W26" s="19"/>
    </row>
    <row r="27" spans="1:23" s="49" customFormat="1" ht="20.25">
      <c r="A27" s="134" t="s">
        <v>31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9"/>
      <c r="Q27" s="19"/>
      <c r="R27" s="19"/>
      <c r="S27" s="19"/>
      <c r="T27" s="19"/>
      <c r="U27" s="19"/>
      <c r="V27" s="19"/>
      <c r="W27" s="19"/>
    </row>
    <row r="28" spans="1:23" s="49" customFormat="1" ht="20.25">
      <c r="A28" s="107"/>
      <c r="B28" s="55" t="s">
        <v>24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9"/>
      <c r="O28" s="108"/>
      <c r="P28" s="19"/>
      <c r="Q28" s="19"/>
      <c r="R28" s="19"/>
      <c r="S28" s="19"/>
      <c r="T28" s="19"/>
      <c r="U28" s="19"/>
      <c r="V28" s="19"/>
      <c r="W28" s="19"/>
    </row>
    <row r="29" spans="1:23" s="49" customFormat="1" ht="60">
      <c r="A29" s="90">
        <v>11</v>
      </c>
      <c r="B29" s="91" t="s">
        <v>41</v>
      </c>
      <c r="C29" s="92" t="s">
        <v>28</v>
      </c>
      <c r="D29" s="65">
        <f t="shared" ref="D29" si="28">F29/E29</f>
        <v>483.4</v>
      </c>
      <c r="E29" s="94">
        <v>1</v>
      </c>
      <c r="F29" s="67">
        <v>483.4</v>
      </c>
      <c r="G29" s="75">
        <f t="shared" ref="G29" si="29">I29/H29</f>
        <v>476.74563999999998</v>
      </c>
      <c r="H29" s="94">
        <v>1</v>
      </c>
      <c r="I29" s="76">
        <v>476.74563999999998</v>
      </c>
      <c r="J29" s="69">
        <f t="shared" ref="J29" si="30">G29-D29</f>
        <v>-6.6543599999999969</v>
      </c>
      <c r="K29" s="69">
        <f t="shared" ref="K29" si="31">H29-E29</f>
        <v>0</v>
      </c>
      <c r="L29" s="74">
        <f t="shared" ref="L29" si="32">I29-F29</f>
        <v>-6.6543599999999969</v>
      </c>
      <c r="M29" s="71">
        <f t="shared" ref="M29" si="33">(G29-D29)/D29</f>
        <v>-1.3765742656185348E-2</v>
      </c>
      <c r="N29" s="77" t="s">
        <v>29</v>
      </c>
      <c r="O29" s="89"/>
      <c r="P29" s="19"/>
      <c r="Q29" s="19"/>
      <c r="R29" s="19"/>
      <c r="S29" s="19"/>
      <c r="T29" s="19"/>
      <c r="U29" s="19"/>
      <c r="V29" s="19"/>
      <c r="W29" s="19"/>
    </row>
    <row r="30" spans="1:23" s="49" customFormat="1" ht="20.25">
      <c r="A30" s="90"/>
      <c r="B30" s="55" t="s">
        <v>43</v>
      </c>
      <c r="C30" s="92"/>
      <c r="D30" s="65"/>
      <c r="E30" s="94"/>
      <c r="F30" s="67"/>
      <c r="G30" s="75"/>
      <c r="H30" s="94"/>
      <c r="I30" s="76"/>
      <c r="J30" s="69"/>
      <c r="K30" s="69"/>
      <c r="L30" s="74"/>
      <c r="M30" s="71"/>
      <c r="N30" s="77"/>
      <c r="O30" s="89"/>
      <c r="P30" s="19"/>
      <c r="Q30" s="19"/>
      <c r="R30" s="19"/>
      <c r="S30" s="19"/>
      <c r="T30" s="19"/>
      <c r="U30" s="19"/>
      <c r="V30" s="19"/>
      <c r="W30" s="19"/>
    </row>
    <row r="31" spans="1:23" s="49" customFormat="1" ht="79.5">
      <c r="A31" s="90">
        <v>12</v>
      </c>
      <c r="B31" s="91" t="s">
        <v>42</v>
      </c>
      <c r="C31" s="92" t="s">
        <v>28</v>
      </c>
      <c r="D31" s="65">
        <f t="shared" ref="D31" si="34">F31/E31</f>
        <v>545.4</v>
      </c>
      <c r="E31" s="94">
        <v>1</v>
      </c>
      <c r="F31" s="67">
        <v>545.4</v>
      </c>
      <c r="G31" s="75" t="e">
        <f t="shared" ref="G31" si="35">I31/H31</f>
        <v>#DIV/0!</v>
      </c>
      <c r="H31" s="94">
        <v>0</v>
      </c>
      <c r="I31" s="76">
        <v>0</v>
      </c>
      <c r="J31" s="69" t="e">
        <f t="shared" ref="J31" si="36">G31-D31</f>
        <v>#DIV/0!</v>
      </c>
      <c r="K31" s="69">
        <f t="shared" ref="K31" si="37">H31-E31</f>
        <v>-1</v>
      </c>
      <c r="L31" s="74">
        <f t="shared" ref="L31" si="38">I31-F31</f>
        <v>-545.4</v>
      </c>
      <c r="M31" s="71" t="e">
        <f t="shared" ref="M31" si="39">(G31-D31)/D31</f>
        <v>#DIV/0!</v>
      </c>
      <c r="N31" s="77" t="s">
        <v>29</v>
      </c>
      <c r="O31" s="89"/>
      <c r="P31" s="19"/>
      <c r="Q31" s="19"/>
      <c r="R31" s="19"/>
      <c r="S31" s="19"/>
      <c r="T31" s="19"/>
      <c r="U31" s="19"/>
      <c r="V31" s="19"/>
      <c r="W31" s="19"/>
    </row>
    <row r="32" spans="1:23" s="49" customFormat="1" ht="20.25">
      <c r="A32" s="90"/>
      <c r="B32" s="55" t="s">
        <v>38</v>
      </c>
      <c r="C32" s="92"/>
      <c r="D32" s="65"/>
      <c r="E32" s="94"/>
      <c r="F32" s="67"/>
      <c r="G32" s="75"/>
      <c r="H32" s="94"/>
      <c r="I32" s="76"/>
      <c r="J32" s="69"/>
      <c r="K32" s="69"/>
      <c r="L32" s="74"/>
      <c r="M32" s="71"/>
      <c r="N32" s="77"/>
      <c r="O32" s="89"/>
      <c r="P32" s="19"/>
      <c r="Q32" s="19"/>
      <c r="R32" s="19"/>
      <c r="S32" s="19"/>
      <c r="T32" s="19"/>
      <c r="U32" s="19"/>
      <c r="V32" s="19"/>
      <c r="W32" s="19"/>
    </row>
    <row r="33" spans="1:23" s="49" customFormat="1" ht="79.5">
      <c r="A33" s="90">
        <v>13</v>
      </c>
      <c r="B33" s="91" t="s">
        <v>44</v>
      </c>
      <c r="C33" s="92" t="s">
        <v>28</v>
      </c>
      <c r="D33" s="65">
        <f t="shared" ref="D33:D35" si="40">F33/E33</f>
        <v>617.07000000000005</v>
      </c>
      <c r="E33" s="94">
        <v>1</v>
      </c>
      <c r="F33" s="67">
        <v>617.07000000000005</v>
      </c>
      <c r="G33" s="75">
        <f t="shared" ref="G33:G35" si="41">I33/H33</f>
        <v>610.76044999999999</v>
      </c>
      <c r="H33" s="94">
        <v>1</v>
      </c>
      <c r="I33" s="76">
        <v>610.76044999999999</v>
      </c>
      <c r="J33" s="69">
        <f t="shared" ref="J33:J35" si="42">G33-D33</f>
        <v>-6.3095500000000584</v>
      </c>
      <c r="K33" s="69">
        <f t="shared" ref="K33:K35" si="43">H33-E33</f>
        <v>0</v>
      </c>
      <c r="L33" s="74">
        <f t="shared" ref="L33:L35" si="44">I33-F33</f>
        <v>-6.3095500000000584</v>
      </c>
      <c r="M33" s="71">
        <f t="shared" ref="M33:M35" si="45">(G33-D33)/D33</f>
        <v>-1.0225014990195696E-2</v>
      </c>
      <c r="N33" s="77" t="s">
        <v>29</v>
      </c>
      <c r="O33" s="89"/>
      <c r="P33" s="19"/>
      <c r="Q33" s="19"/>
      <c r="R33" s="19"/>
      <c r="S33" s="19"/>
      <c r="T33" s="19"/>
      <c r="U33" s="19"/>
      <c r="V33" s="19"/>
      <c r="W33" s="19"/>
    </row>
    <row r="34" spans="1:23" s="49" customFormat="1" ht="20.25">
      <c r="A34" s="90"/>
      <c r="B34" s="55" t="s">
        <v>45</v>
      </c>
      <c r="C34" s="92"/>
      <c r="D34" s="65"/>
      <c r="E34" s="94"/>
      <c r="F34" s="67"/>
      <c r="G34" s="75"/>
      <c r="H34" s="94"/>
      <c r="I34" s="76"/>
      <c r="J34" s="69"/>
      <c r="K34" s="69"/>
      <c r="L34" s="74"/>
      <c r="M34" s="71"/>
      <c r="N34" s="77"/>
      <c r="O34" s="89"/>
      <c r="P34" s="19"/>
      <c r="Q34" s="19"/>
      <c r="R34" s="19"/>
      <c r="S34" s="19"/>
      <c r="T34" s="19"/>
      <c r="U34" s="19"/>
      <c r="V34" s="19"/>
      <c r="W34" s="19"/>
    </row>
    <row r="35" spans="1:23" s="49" customFormat="1" ht="60">
      <c r="A35" s="90">
        <v>14</v>
      </c>
      <c r="B35" s="91" t="s">
        <v>46</v>
      </c>
      <c r="C35" s="92" t="s">
        <v>28</v>
      </c>
      <c r="D35" s="65">
        <f t="shared" si="40"/>
        <v>339.73</v>
      </c>
      <c r="E35" s="94">
        <v>1</v>
      </c>
      <c r="F35" s="67">
        <v>339.73</v>
      </c>
      <c r="G35" s="75">
        <f t="shared" si="41"/>
        <v>332.44877000000002</v>
      </c>
      <c r="H35" s="94">
        <v>1</v>
      </c>
      <c r="I35" s="76">
        <v>332.44877000000002</v>
      </c>
      <c r="J35" s="69">
        <f t="shared" si="42"/>
        <v>-7.2812299999999937</v>
      </c>
      <c r="K35" s="69">
        <f t="shared" si="43"/>
        <v>0</v>
      </c>
      <c r="L35" s="74">
        <f t="shared" si="44"/>
        <v>-7.2812299999999937</v>
      </c>
      <c r="M35" s="71">
        <f t="shared" si="45"/>
        <v>-2.1432402201748427E-2</v>
      </c>
      <c r="N35" s="77" t="s">
        <v>29</v>
      </c>
      <c r="O35" s="89"/>
      <c r="P35" s="19"/>
      <c r="Q35" s="19"/>
      <c r="R35" s="19"/>
      <c r="S35" s="19"/>
      <c r="T35" s="19"/>
      <c r="U35" s="19"/>
      <c r="V35" s="19"/>
      <c r="W35" s="19"/>
    </row>
    <row r="36" spans="1:23" s="49" customFormat="1" ht="20.25">
      <c r="A36" s="90"/>
      <c r="B36" s="55" t="s">
        <v>25</v>
      </c>
      <c r="C36" s="92"/>
      <c r="D36" s="65"/>
      <c r="E36" s="94"/>
      <c r="F36" s="67"/>
      <c r="G36" s="75"/>
      <c r="H36" s="94"/>
      <c r="I36" s="76"/>
      <c r="J36" s="69"/>
      <c r="K36" s="69"/>
      <c r="L36" s="74"/>
      <c r="M36" s="71"/>
      <c r="N36" s="77"/>
      <c r="O36" s="89"/>
      <c r="P36" s="19"/>
      <c r="Q36" s="19"/>
      <c r="R36" s="19"/>
      <c r="S36" s="19"/>
      <c r="T36" s="19"/>
      <c r="U36" s="19"/>
      <c r="V36" s="19"/>
      <c r="W36" s="19"/>
    </row>
    <row r="37" spans="1:23" s="49" customFormat="1" ht="60">
      <c r="A37" s="100">
        <v>15</v>
      </c>
      <c r="B37" s="91" t="s">
        <v>63</v>
      </c>
      <c r="C37" s="92" t="s">
        <v>28</v>
      </c>
      <c r="D37" s="65">
        <f t="shared" ref="D37" si="46">F37/E37</f>
        <v>504.51</v>
      </c>
      <c r="E37" s="94">
        <v>1</v>
      </c>
      <c r="F37" s="67">
        <v>504.51</v>
      </c>
      <c r="G37" s="75" t="e">
        <f t="shared" ref="G37" si="47">I37/H37</f>
        <v>#DIV/0!</v>
      </c>
      <c r="H37" s="94">
        <v>0</v>
      </c>
      <c r="I37" s="76">
        <v>0</v>
      </c>
      <c r="J37" s="69" t="e">
        <f t="shared" ref="J36:J37" si="48">G37-D37</f>
        <v>#DIV/0!</v>
      </c>
      <c r="K37" s="69">
        <f t="shared" ref="K36:K37" si="49">H37-E37</f>
        <v>-1</v>
      </c>
      <c r="L37" s="74">
        <f t="shared" ref="L36:L37" si="50">I37-F37</f>
        <v>-504.51</v>
      </c>
      <c r="M37" s="71" t="e">
        <f t="shared" ref="M36:M37" si="51">(G37-D37)/D37</f>
        <v>#DIV/0!</v>
      </c>
      <c r="N37" s="77" t="s">
        <v>29</v>
      </c>
      <c r="O37" s="89"/>
      <c r="P37" s="19"/>
      <c r="Q37" s="19"/>
      <c r="R37" s="19"/>
      <c r="S37" s="19"/>
      <c r="T37" s="19"/>
      <c r="U37" s="19"/>
      <c r="V37" s="19"/>
      <c r="W37" s="19"/>
    </row>
    <row r="38" spans="1:23" s="49" customFormat="1" ht="20.25">
      <c r="A38" s="39"/>
      <c r="B38" s="40" t="s">
        <v>10</v>
      </c>
      <c r="C38" s="41"/>
      <c r="D38" s="42"/>
      <c r="E38" s="93">
        <f>E37+E35+E33+E31+E29</f>
        <v>5</v>
      </c>
      <c r="F38" s="93">
        <f t="shared" ref="F38:L38" si="52">F37+F35+F33+F31+F29</f>
        <v>2490.11</v>
      </c>
      <c r="G38" s="93"/>
      <c r="H38" s="93">
        <f t="shared" si="52"/>
        <v>3</v>
      </c>
      <c r="I38" s="93">
        <f t="shared" si="52"/>
        <v>1419.9548599999998</v>
      </c>
      <c r="J38" s="93"/>
      <c r="K38" s="93">
        <f t="shared" si="52"/>
        <v>-2</v>
      </c>
      <c r="L38" s="45">
        <f t="shared" si="52"/>
        <v>-1070.1551399999998</v>
      </c>
      <c r="M38" s="46"/>
      <c r="N38" s="47"/>
      <c r="O38" s="48"/>
      <c r="P38" s="19"/>
      <c r="Q38" s="19"/>
      <c r="R38" s="19"/>
      <c r="S38" s="19"/>
      <c r="T38" s="19"/>
      <c r="U38" s="19"/>
      <c r="V38" s="19"/>
      <c r="W38" s="19"/>
    </row>
    <row r="39" spans="1:23" s="49" customFormat="1" ht="20.25">
      <c r="A39" s="134" t="s">
        <v>27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9"/>
      <c r="Q39" s="19"/>
      <c r="R39" s="19"/>
      <c r="S39" s="19"/>
      <c r="T39" s="19"/>
      <c r="U39" s="19"/>
      <c r="V39" s="19"/>
      <c r="W39" s="19"/>
    </row>
    <row r="40" spans="1:23" s="7" customFormat="1" ht="40.5">
      <c r="A40" s="62">
        <v>16</v>
      </c>
      <c r="B40" s="80" t="s">
        <v>47</v>
      </c>
      <c r="C40" s="64" t="s">
        <v>20</v>
      </c>
      <c r="D40" s="65">
        <f t="shared" ref="D40:D45" si="53">F40/E40</f>
        <v>726.25697674418609</v>
      </c>
      <c r="E40" s="66">
        <v>0.86</v>
      </c>
      <c r="F40" s="67">
        <v>624.58100000000002</v>
      </c>
      <c r="G40" s="75">
        <f t="shared" ref="G40:G42" si="54">I40/H40</f>
        <v>723.09883720930236</v>
      </c>
      <c r="H40" s="66">
        <v>0.86</v>
      </c>
      <c r="I40" s="76">
        <v>621.86500000000001</v>
      </c>
      <c r="J40" s="69">
        <f t="shared" ref="J40" si="55">G40-D40</f>
        <v>-3.1581395348837304</v>
      </c>
      <c r="K40" s="69">
        <f t="shared" ref="K40" si="56">H40-E40</f>
        <v>0</v>
      </c>
      <c r="L40" s="74">
        <f t="shared" ref="L40" si="57">I40-F40</f>
        <v>-2.7160000000000082</v>
      </c>
      <c r="M40" s="71">
        <f t="shared" ref="M40" si="58">(G40-D40)/D40</f>
        <v>-4.3485152446200064E-3</v>
      </c>
      <c r="N40" s="77" t="s">
        <v>29</v>
      </c>
      <c r="O40" s="26"/>
      <c r="P40" s="19"/>
      <c r="Q40" s="19"/>
      <c r="R40" s="3"/>
      <c r="S40" s="3"/>
      <c r="T40" s="3"/>
      <c r="U40" s="3"/>
      <c r="V40" s="3"/>
      <c r="W40" s="3"/>
    </row>
    <row r="41" spans="1:23" s="7" customFormat="1" ht="39.75">
      <c r="A41" s="62">
        <v>17</v>
      </c>
      <c r="B41" s="80" t="s">
        <v>50</v>
      </c>
      <c r="C41" s="64" t="s">
        <v>20</v>
      </c>
      <c r="D41" s="65">
        <f t="shared" si="53"/>
        <v>936.51818181818169</v>
      </c>
      <c r="E41" s="66">
        <v>0.33</v>
      </c>
      <c r="F41" s="67">
        <v>309.05099999999999</v>
      </c>
      <c r="G41" s="75">
        <f t="shared" si="54"/>
        <v>932.37575757575758</v>
      </c>
      <c r="H41" s="66">
        <v>0.33</v>
      </c>
      <c r="I41" s="76">
        <v>307.68400000000003</v>
      </c>
      <c r="J41" s="69">
        <f t="shared" ref="J41:J42" si="59">G41-D41</f>
        <v>-4.1424242424241129</v>
      </c>
      <c r="K41" s="69">
        <f t="shared" ref="K41:K42" si="60">H41-E41</f>
        <v>0</v>
      </c>
      <c r="L41" s="74">
        <f t="shared" ref="L41:L42" si="61">I41-F41</f>
        <v>-1.3669999999999618</v>
      </c>
      <c r="M41" s="71">
        <f t="shared" ref="M41:M42" si="62">(G41-D41)/D41</f>
        <v>-4.4232181743464908E-3</v>
      </c>
      <c r="N41" s="77" t="s">
        <v>29</v>
      </c>
      <c r="O41" s="26"/>
      <c r="P41" s="19"/>
      <c r="Q41" s="19"/>
      <c r="R41" s="3"/>
      <c r="S41" s="3"/>
      <c r="T41" s="3"/>
      <c r="U41" s="3"/>
      <c r="V41" s="3"/>
      <c r="W41" s="3"/>
    </row>
    <row r="42" spans="1:23" s="7" customFormat="1" ht="20.25">
      <c r="A42" s="62">
        <v>18</v>
      </c>
      <c r="B42" s="80" t="s">
        <v>51</v>
      </c>
      <c r="C42" s="64" t="s">
        <v>20</v>
      </c>
      <c r="D42" s="65">
        <f t="shared" si="53"/>
        <v>806.09428571428566</v>
      </c>
      <c r="E42" s="66">
        <v>0.35</v>
      </c>
      <c r="F42" s="67">
        <v>282.13299999999998</v>
      </c>
      <c r="G42" s="75">
        <f t="shared" si="54"/>
        <v>802.14571428571423</v>
      </c>
      <c r="H42" s="66">
        <v>0.35</v>
      </c>
      <c r="I42" s="76">
        <v>280.75099999999998</v>
      </c>
      <c r="J42" s="69">
        <f t="shared" si="59"/>
        <v>-3.9485714285714266</v>
      </c>
      <c r="K42" s="69">
        <f t="shared" si="60"/>
        <v>0</v>
      </c>
      <c r="L42" s="74">
        <f t="shared" si="61"/>
        <v>-1.382000000000005</v>
      </c>
      <c r="M42" s="71">
        <f t="shared" si="62"/>
        <v>-4.898398982040383E-3</v>
      </c>
      <c r="N42" s="77" t="s">
        <v>29</v>
      </c>
      <c r="O42" s="26"/>
      <c r="P42" s="19"/>
      <c r="Q42" s="19"/>
      <c r="R42" s="3"/>
      <c r="S42" s="3"/>
      <c r="T42" s="3"/>
      <c r="U42" s="3"/>
      <c r="V42" s="3"/>
      <c r="W42" s="3"/>
    </row>
    <row r="43" spans="1:23" s="7" customFormat="1" ht="39.75">
      <c r="A43" s="62">
        <v>19</v>
      </c>
      <c r="B43" s="80" t="s">
        <v>62</v>
      </c>
      <c r="C43" s="64" t="s">
        <v>20</v>
      </c>
      <c r="D43" s="65">
        <v>1853.72</v>
      </c>
      <c r="E43" s="66">
        <v>0.15</v>
      </c>
      <c r="F43" s="67">
        <v>278.05799999999999</v>
      </c>
      <c r="G43" s="75">
        <v>1845.3000000000002</v>
      </c>
      <c r="H43" s="66">
        <v>0.15</v>
      </c>
      <c r="I43" s="76">
        <v>276.79500000000002</v>
      </c>
      <c r="J43" s="69">
        <f t="shared" ref="J43" si="63">G43-D43</f>
        <v>-8.4199999999998454</v>
      </c>
      <c r="K43" s="69">
        <f t="shared" ref="K43" si="64">H43-E43</f>
        <v>0</v>
      </c>
      <c r="L43" s="74">
        <f t="shared" ref="L43" si="65">I43-F43</f>
        <v>-1.2629999999999768</v>
      </c>
      <c r="M43" s="71">
        <f t="shared" ref="M43" si="66">(G43-D43)/D43</f>
        <v>-4.5422178106725103E-3</v>
      </c>
      <c r="N43" s="77" t="s">
        <v>29</v>
      </c>
      <c r="O43" s="26"/>
      <c r="P43" s="19"/>
      <c r="Q43" s="19"/>
      <c r="R43" s="3"/>
      <c r="S43" s="3"/>
      <c r="T43" s="3"/>
      <c r="U43" s="3"/>
      <c r="V43" s="3"/>
      <c r="W43" s="3"/>
    </row>
    <row r="44" spans="1:23" s="53" customFormat="1" ht="20.25">
      <c r="A44" s="39"/>
      <c r="B44" s="40" t="s">
        <v>10</v>
      </c>
      <c r="C44" s="41"/>
      <c r="D44" s="42"/>
      <c r="E44" s="43">
        <f>SUM(E40:E43)</f>
        <v>1.69</v>
      </c>
      <c r="F44" s="43">
        <f t="shared" ref="F44:L44" si="67">SUM(F40:F43)</f>
        <v>1493.8230000000001</v>
      </c>
      <c r="G44" s="43"/>
      <c r="H44" s="43">
        <f t="shared" si="67"/>
        <v>1.69</v>
      </c>
      <c r="I44" s="43">
        <f t="shared" si="67"/>
        <v>1487.095</v>
      </c>
      <c r="J44" s="43"/>
      <c r="K44" s="43">
        <f t="shared" si="67"/>
        <v>0</v>
      </c>
      <c r="L44" s="45">
        <f t="shared" si="67"/>
        <v>-6.7279999999999518</v>
      </c>
      <c r="M44" s="46"/>
      <c r="N44" s="47"/>
      <c r="O44" s="48"/>
      <c r="P44" s="52"/>
      <c r="Q44" s="52"/>
      <c r="R44" s="52"/>
      <c r="S44" s="52"/>
      <c r="T44" s="52"/>
      <c r="U44" s="52"/>
      <c r="V44" s="52"/>
      <c r="W44" s="52"/>
    </row>
    <row r="45" spans="1:23" s="88" customFormat="1" ht="40.5" customHeight="1">
      <c r="A45" s="99">
        <v>20</v>
      </c>
      <c r="B45" s="95" t="s">
        <v>35</v>
      </c>
      <c r="C45" s="81" t="s">
        <v>21</v>
      </c>
      <c r="D45" s="65">
        <f t="shared" si="53"/>
        <v>21.9375</v>
      </c>
      <c r="E45" s="96">
        <v>20</v>
      </c>
      <c r="F45" s="82">
        <v>438.75</v>
      </c>
      <c r="G45" s="75">
        <f t="shared" ref="G45" si="68">I45/H45</f>
        <v>21.875572999999999</v>
      </c>
      <c r="H45" s="83">
        <v>20</v>
      </c>
      <c r="I45" s="84">
        <v>437.51146</v>
      </c>
      <c r="J45" s="69">
        <f t="shared" ref="J45" si="69">G45-D45</f>
        <v>-6.1927000000000731E-2</v>
      </c>
      <c r="K45" s="85">
        <f t="shared" ref="K45" si="70">H45-E45</f>
        <v>0</v>
      </c>
      <c r="L45" s="74">
        <f t="shared" ref="L45" si="71">I45-F45</f>
        <v>-1.2385400000000004</v>
      </c>
      <c r="M45" s="71">
        <f t="shared" ref="M45" si="72">(G45-D45)/D45</f>
        <v>-2.8228831908832241E-3</v>
      </c>
      <c r="N45" s="77" t="s">
        <v>29</v>
      </c>
      <c r="O45" s="54"/>
      <c r="P45" s="87"/>
      <c r="Q45" s="87"/>
      <c r="R45" s="87"/>
      <c r="S45" s="87"/>
      <c r="T45" s="87"/>
      <c r="U45" s="87"/>
      <c r="V45" s="87"/>
      <c r="W45" s="87"/>
    </row>
    <row r="46" spans="1:23" s="53" customFormat="1" ht="20.25">
      <c r="A46" s="39"/>
      <c r="B46" s="40" t="s">
        <v>10</v>
      </c>
      <c r="C46" s="41"/>
      <c r="D46" s="42"/>
      <c r="E46" s="43"/>
      <c r="F46" s="50">
        <f>F45</f>
        <v>438.75</v>
      </c>
      <c r="G46" s="44"/>
      <c r="H46" s="43"/>
      <c r="I46" s="50">
        <f>SUM(I45:I45)</f>
        <v>437.51146</v>
      </c>
      <c r="J46" s="43"/>
      <c r="K46" s="50"/>
      <c r="L46" s="51">
        <f>SUM(L45:L45)</f>
        <v>-1.2385400000000004</v>
      </c>
      <c r="M46" s="46"/>
      <c r="N46" s="47"/>
      <c r="O46" s="48"/>
      <c r="P46" s="52"/>
      <c r="Q46" s="52"/>
      <c r="R46" s="52"/>
      <c r="S46" s="52"/>
      <c r="T46" s="52"/>
      <c r="U46" s="52"/>
      <c r="V46" s="52"/>
      <c r="W46" s="52"/>
    </row>
    <row r="47" spans="1:23" s="21" customFormat="1" ht="19.5" customHeight="1">
      <c r="A47" s="129" t="s">
        <v>11</v>
      </c>
      <c r="B47" s="129"/>
      <c r="C47" s="129"/>
      <c r="D47" s="129"/>
      <c r="E47" s="129"/>
      <c r="F47" s="29">
        <f>F44+F26+F46+F38</f>
        <v>13814.927</v>
      </c>
      <c r="G47" s="22"/>
      <c r="H47" s="22"/>
      <c r="I47" s="30">
        <f>I44+I26+I46+I38</f>
        <v>13849.52685</v>
      </c>
      <c r="J47" s="30"/>
      <c r="K47" s="30"/>
      <c r="L47" s="30">
        <f>L44+L26+L46+L38</f>
        <v>34.599850000000288</v>
      </c>
      <c r="M47" s="22"/>
      <c r="N47" s="22"/>
      <c r="O47" s="22"/>
      <c r="P47" s="20"/>
      <c r="Q47" s="20"/>
      <c r="R47" s="20"/>
      <c r="S47" s="20"/>
      <c r="T47" s="20"/>
      <c r="U47" s="20"/>
      <c r="V47" s="20"/>
      <c r="W47" s="20"/>
    </row>
    <row r="48" spans="1:23" s="21" customFormat="1" ht="19.5" customHeight="1">
      <c r="A48" s="126" t="s">
        <v>48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8"/>
      <c r="P48" s="20"/>
      <c r="Q48" s="20"/>
      <c r="R48" s="20"/>
      <c r="S48" s="20"/>
      <c r="T48" s="20"/>
      <c r="U48" s="20"/>
      <c r="V48" s="20"/>
      <c r="W48" s="20"/>
    </row>
    <row r="49" spans="1:23" s="21" customFormat="1" ht="20.25">
      <c r="A49" s="100">
        <v>21</v>
      </c>
      <c r="B49" s="91" t="s">
        <v>49</v>
      </c>
      <c r="C49" s="92" t="s">
        <v>28</v>
      </c>
      <c r="D49" s="65">
        <f t="shared" ref="D49" si="73">F49/E49</f>
        <v>964.8</v>
      </c>
      <c r="E49" s="101">
        <v>2</v>
      </c>
      <c r="F49" s="102">
        <v>1929.6</v>
      </c>
      <c r="G49" s="105">
        <f>I49/H49</f>
        <v>947.5</v>
      </c>
      <c r="H49" s="106">
        <v>2</v>
      </c>
      <c r="I49" s="103">
        <v>1895</v>
      </c>
      <c r="J49" s="69">
        <f t="shared" ref="J49" si="74">G49-D49</f>
        <v>-17.299999999999955</v>
      </c>
      <c r="K49" s="85">
        <f t="shared" ref="K49" si="75">H49-E49</f>
        <v>0</v>
      </c>
      <c r="L49" s="74">
        <f t="shared" ref="L49" si="76">I49-F49</f>
        <v>-34.599999999999909</v>
      </c>
      <c r="M49" s="71">
        <f t="shared" ref="M49" si="77">(G49-D49)/D49</f>
        <v>-1.7931177446102772E-2</v>
      </c>
      <c r="N49" s="86" t="s">
        <v>30</v>
      </c>
      <c r="O49" s="104"/>
      <c r="P49" s="20"/>
      <c r="Q49" s="20"/>
      <c r="R49" s="20"/>
      <c r="S49" s="20"/>
      <c r="T49" s="20"/>
      <c r="U49" s="20"/>
      <c r="V49" s="20"/>
      <c r="W49" s="20"/>
    </row>
    <row r="50" spans="1:23" s="21" customFormat="1" ht="20.25">
      <c r="A50" s="39"/>
      <c r="B50" s="40" t="s">
        <v>10</v>
      </c>
      <c r="C50" s="41"/>
      <c r="D50" s="42"/>
      <c r="E50" s="93">
        <f>SUM(E49:E49)</f>
        <v>2</v>
      </c>
      <c r="F50" s="50">
        <f>SUM(F49:F49)</f>
        <v>1929.6</v>
      </c>
      <c r="G50" s="44"/>
      <c r="H50" s="93">
        <f>SUM(H49:H49)</f>
        <v>2</v>
      </c>
      <c r="I50" s="50">
        <f>SUM(I49:I49)</f>
        <v>1895</v>
      </c>
      <c r="J50" s="43"/>
      <c r="K50" s="93">
        <f>SUM(K49:K49)</f>
        <v>0</v>
      </c>
      <c r="L50" s="51">
        <f>SUM(L49:L49)</f>
        <v>-34.599999999999909</v>
      </c>
      <c r="M50" s="46"/>
      <c r="N50" s="47"/>
      <c r="O50" s="48"/>
      <c r="P50" s="20"/>
      <c r="Q50" s="20"/>
      <c r="R50" s="20"/>
      <c r="S50" s="20"/>
      <c r="T50" s="20"/>
      <c r="U50" s="20"/>
      <c r="V50" s="20"/>
      <c r="W50" s="20"/>
    </row>
    <row r="51" spans="1:23" s="21" customFormat="1" ht="20.25">
      <c r="A51" s="129" t="s">
        <v>52</v>
      </c>
      <c r="B51" s="129"/>
      <c r="C51" s="129"/>
      <c r="D51" s="129"/>
      <c r="E51" s="129"/>
      <c r="F51" s="29">
        <f>SUM(F49:F49)</f>
        <v>1929.6</v>
      </c>
      <c r="G51" s="22"/>
      <c r="H51" s="22"/>
      <c r="I51" s="30">
        <f>SUM(I49:I49)</f>
        <v>1895</v>
      </c>
      <c r="J51" s="30"/>
      <c r="K51" s="30"/>
      <c r="L51" s="30">
        <f>SUM(L49:L49)</f>
        <v>-34.599999999999909</v>
      </c>
      <c r="M51" s="22"/>
      <c r="N51" s="22"/>
      <c r="O51" s="22"/>
      <c r="P51" s="20"/>
      <c r="Q51" s="20"/>
      <c r="R51" s="20"/>
      <c r="S51" s="20"/>
      <c r="T51" s="20"/>
      <c r="U51" s="20"/>
      <c r="V51" s="20"/>
      <c r="W51" s="20"/>
    </row>
    <row r="52" spans="1:23" s="24" customFormat="1" ht="28.5" customHeight="1">
      <c r="A52" s="130" t="s">
        <v>12</v>
      </c>
      <c r="B52" s="131"/>
      <c r="C52" s="131"/>
      <c r="D52" s="131"/>
      <c r="E52" s="132"/>
      <c r="F52" s="27">
        <f>F47+F51</f>
        <v>15744.527</v>
      </c>
      <c r="G52" s="27"/>
      <c r="H52" s="27"/>
      <c r="I52" s="27">
        <f>I47+I51</f>
        <v>15744.52685</v>
      </c>
      <c r="J52" s="28"/>
      <c r="K52" s="28"/>
      <c r="L52" s="28">
        <f>L47+L51</f>
        <v>-1.4999999962128641E-4</v>
      </c>
      <c r="M52" s="22"/>
      <c r="N52" s="22"/>
      <c r="O52" s="22"/>
      <c r="P52" s="23"/>
      <c r="Q52" s="23"/>
      <c r="R52" s="23"/>
      <c r="S52" s="23"/>
      <c r="T52" s="23"/>
      <c r="U52" s="23"/>
      <c r="V52" s="23"/>
      <c r="W52" s="23"/>
    </row>
    <row r="53" spans="1:23" ht="18.75">
      <c r="A53" s="133" t="s">
        <v>13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</row>
    <row r="54" spans="1:23" ht="18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/>
    </row>
    <row r="55" spans="1:23" ht="80.25" customHeight="1">
      <c r="A55" s="1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2"/>
      <c r="N55" s="12"/>
      <c r="O55" s="13"/>
    </row>
    <row r="56" spans="1:23" ht="20.25">
      <c r="A56" s="12"/>
      <c r="B56" s="32" t="s">
        <v>14</v>
      </c>
      <c r="C56" s="31"/>
      <c r="D56" s="31"/>
      <c r="E56" s="31"/>
      <c r="F56" s="31"/>
      <c r="G56" s="31"/>
      <c r="H56" s="31"/>
      <c r="I56" s="31"/>
      <c r="J56" s="124" t="s">
        <v>34</v>
      </c>
      <c r="K56" s="125"/>
      <c r="L56" s="125"/>
      <c r="M56" s="14"/>
      <c r="N56" s="12"/>
      <c r="O56" s="13"/>
    </row>
    <row r="57" spans="1:23" ht="20.25">
      <c r="A57" s="12"/>
      <c r="B57" s="33" t="s">
        <v>15</v>
      </c>
      <c r="C57" s="31"/>
      <c r="D57" s="31"/>
      <c r="E57" s="31"/>
      <c r="F57" s="31"/>
      <c r="G57" s="31"/>
      <c r="H57" s="31"/>
      <c r="I57" s="31"/>
      <c r="J57" s="34"/>
      <c r="K57" s="34" t="s">
        <v>16</v>
      </c>
      <c r="L57" s="34"/>
      <c r="M57" s="14"/>
      <c r="N57" s="13"/>
      <c r="O57" s="15"/>
      <c r="W57" s="1"/>
    </row>
    <row r="58" spans="1:23" ht="20.25">
      <c r="A58" s="12"/>
      <c r="B58" s="3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2"/>
      <c r="N58" s="13"/>
      <c r="O58" s="15"/>
      <c r="W58" s="1"/>
    </row>
    <row r="59" spans="1:23" ht="20.25">
      <c r="A59" s="12"/>
      <c r="B59" s="35" t="s">
        <v>33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12"/>
      <c r="N59" s="12"/>
      <c r="O59" s="13"/>
    </row>
    <row r="60" spans="1:23" ht="20.25">
      <c r="A60" s="12"/>
      <c r="B60" s="36" t="s">
        <v>17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2"/>
      <c r="N60" s="12"/>
      <c r="O60" s="13"/>
    </row>
    <row r="61" spans="1:23" ht="18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8"/>
    </row>
    <row r="62" spans="1:23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8"/>
    </row>
    <row r="63" spans="1:23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8"/>
    </row>
    <row r="64" spans="1:23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8"/>
    </row>
  </sheetData>
  <sheetProtection insertRows="0" deleteRows="0"/>
  <mergeCells count="30">
    <mergeCell ref="I4:I6"/>
    <mergeCell ref="K4:K6"/>
    <mergeCell ref="J56:L56"/>
    <mergeCell ref="A8:O8"/>
    <mergeCell ref="A47:E47"/>
    <mergeCell ref="A52:E52"/>
    <mergeCell ref="A53:O53"/>
    <mergeCell ref="A9:O9"/>
    <mergeCell ref="A39:O39"/>
    <mergeCell ref="A3:A6"/>
    <mergeCell ref="D4:D6"/>
    <mergeCell ref="A48:O48"/>
    <mergeCell ref="A51:E51"/>
    <mergeCell ref="A27:O27"/>
    <mergeCell ref="N1:O1"/>
    <mergeCell ref="A2:O2"/>
    <mergeCell ref="N3:N6"/>
    <mergeCell ref="C3:C6"/>
    <mergeCell ref="E4:E6"/>
    <mergeCell ref="M3:M6"/>
    <mergeCell ref="L4:L6"/>
    <mergeCell ref="D3:F3"/>
    <mergeCell ref="H4:H6"/>
    <mergeCell ref="G4:G6"/>
    <mergeCell ref="J4:J6"/>
    <mergeCell ref="G3:I3"/>
    <mergeCell ref="J3:L3"/>
    <mergeCell ref="O3:O6"/>
    <mergeCell ref="B3:B6"/>
    <mergeCell ref="F4:F6"/>
  </mergeCells>
  <phoneticPr fontId="41" type="noConversion"/>
  <printOptions horizontalCentered="1"/>
  <pageMargins left="0.19685039370078741" right="0.19685039370078741" top="0.35433070866141736" bottom="0.51181102362204722" header="0.15748031496062992" footer="0.19685039370078741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3 Зміни до ІР 2016</vt:lpstr>
      <vt:lpstr>'Дод 3 Зміни до ІР 2016'!Область_печати</vt:lpstr>
    </vt:vector>
  </TitlesOfParts>
  <Company>AES ROE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Olexandr.Kovtonuk</dc:creator>
  <cp:lastModifiedBy>Mykola Pavliv</cp:lastModifiedBy>
  <cp:lastPrinted>2016-09-07T10:34:15Z</cp:lastPrinted>
  <dcterms:created xsi:type="dcterms:W3CDTF">2013-10-14T12:27:25Z</dcterms:created>
  <dcterms:modified xsi:type="dcterms:W3CDTF">2016-09-30T07:58:29Z</dcterms:modified>
</cp:coreProperties>
</file>